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6"/>
  </bookViews>
  <sheets>
    <sheet name="Миколин" sheetId="1" r:id="rId1"/>
    <sheet name="Миконлин " sheetId="2" r:id="rId2"/>
    <sheet name="Миколин " sheetId="3" r:id="rId3"/>
    <sheet name="Воздвиженкська" sheetId="4" r:id="rId4"/>
    <sheet name="Воздвиженська" sheetId="5" r:id="rId5"/>
    <sheet name="ІНШІ" sheetId="6" r:id="rId6"/>
    <sheet name="ІНШІ " sheetId="7" r:id="rId7"/>
  </sheets>
  <definedNames>
    <definedName name="_xlnm.Print_Area" localSheetId="1">'Миконлин '!$A$1:$Y$58</definedName>
  </definedNames>
  <calcPr fullCalcOnLoad="1"/>
</workbook>
</file>

<file path=xl/sharedStrings.xml><?xml version="1.0" encoding="utf-8"?>
<sst xmlns="http://schemas.openxmlformats.org/spreadsheetml/2006/main" count="612" uniqueCount="72">
  <si>
    <t xml:space="preserve">Калькуляційна одиниця </t>
  </si>
  <si>
    <t>Нарахування на заробітну плату,%</t>
  </si>
  <si>
    <t>Накладні витрати, %</t>
  </si>
  <si>
    <t>Фіз.один.</t>
  </si>
  <si>
    <t>Всього витрати</t>
  </si>
  <si>
    <t>ПДВ,%</t>
  </si>
  <si>
    <t xml:space="preserve">Всього </t>
  </si>
  <si>
    <t>Розрахунок організаційного внеску</t>
  </si>
  <si>
    <t>для майстрів декоративно-прикладного мистецтва</t>
  </si>
  <si>
    <t xml:space="preserve">Витрати праці, люд.год. </t>
  </si>
  <si>
    <t>Матеріальні витрати</t>
  </si>
  <si>
    <t xml:space="preserve">для учасників виставки -продажу </t>
  </si>
  <si>
    <t>3 пог.м.</t>
  </si>
  <si>
    <t>Вартість, грн.</t>
  </si>
  <si>
    <t>Затверджую:</t>
  </si>
  <si>
    <t>Начальник КП "Прилукижитлобуд"</t>
  </si>
  <si>
    <t xml:space="preserve">для учасників  </t>
  </si>
  <si>
    <t>Одне ярмаркове місце</t>
  </si>
  <si>
    <t xml:space="preserve">Послуги з прибирання (29,33 грн.*3пог.м.) </t>
  </si>
  <si>
    <t>Послуги з прибирання (29,33грн.*3 кв.м.)</t>
  </si>
  <si>
    <t>В.А. Сивенко</t>
  </si>
  <si>
    <t>В.А Сивенко</t>
  </si>
  <si>
    <t>Послуги з прибирання (29,33грн.* 3кв.м.)</t>
  </si>
  <si>
    <t xml:space="preserve">та виробників сільськогосподарської продукції </t>
  </si>
  <si>
    <t>Головний бухгалтер</t>
  </si>
  <si>
    <t xml:space="preserve"> Л.М. Іванкова</t>
  </si>
  <si>
    <t xml:space="preserve">сфери громадського харчування </t>
  </si>
  <si>
    <t>Економіст</t>
  </si>
  <si>
    <t>Хлібенко О.І</t>
  </si>
  <si>
    <t>продовольчих товарів та продуктів бджільництва</t>
  </si>
  <si>
    <t xml:space="preserve">промислових товарів </t>
  </si>
  <si>
    <t>Всього</t>
  </si>
  <si>
    <t xml:space="preserve">                 по вул. Вокзальній (від вул. Миколаївської до вул. Костянтинівської)</t>
  </si>
  <si>
    <r>
      <t xml:space="preserve">  </t>
    </r>
    <r>
      <rPr>
        <b/>
        <sz val="8"/>
        <rFont val="Arial Cyr"/>
        <family val="0"/>
      </rPr>
      <t>по вул. Вокзальній (від вул. Костянтинівська до вул. 1 Травня), вул Костянтинівській, вулЮ. Коптєва</t>
    </r>
  </si>
  <si>
    <t xml:space="preserve">                 по вул. Вокзальній (від вул. Київської до вул. Миколаївської)</t>
  </si>
  <si>
    <t xml:space="preserve">за участь у Миколиному ярмарку </t>
  </si>
  <si>
    <t>для учасників  виставки-продажу продовольчих товарів</t>
  </si>
  <si>
    <t>та продуктів бджільництва</t>
  </si>
  <si>
    <t>2017 року</t>
  </si>
  <si>
    <t xml:space="preserve">за участь у Воздвиженському ярмарку </t>
  </si>
  <si>
    <t>Всього ( за два дні )</t>
  </si>
  <si>
    <t>за участь у інших загальноміських заходах</t>
  </si>
  <si>
    <t xml:space="preserve">                                                       інші вулиці</t>
  </si>
  <si>
    <t xml:space="preserve">                                                   інші вулиці</t>
  </si>
  <si>
    <t xml:space="preserve">                                                     інші вулиці</t>
  </si>
  <si>
    <t>2019 року</t>
  </si>
  <si>
    <t>Нарахування на з/плату,%</t>
  </si>
  <si>
    <t xml:space="preserve">         Хлібенко О.І</t>
  </si>
  <si>
    <t xml:space="preserve">                             ІванковаЛ.М.</t>
  </si>
  <si>
    <t>Нарахування на з/ плату,%</t>
  </si>
  <si>
    <t xml:space="preserve">                                     ІванковаЛ.М.</t>
  </si>
  <si>
    <t xml:space="preserve">                                            ІванковаЛ.М.</t>
  </si>
  <si>
    <t xml:space="preserve">                            ІванковаЛ.М.</t>
  </si>
  <si>
    <t xml:space="preserve">           Хлібенко О.І</t>
  </si>
  <si>
    <t xml:space="preserve">                                  ІванковаЛ.М.</t>
  </si>
  <si>
    <t xml:space="preserve">                                      ІванковаЛ.М.</t>
  </si>
  <si>
    <t xml:space="preserve">                                 ІванковаЛ.М.</t>
  </si>
  <si>
    <t xml:space="preserve">             Хлібенко О.І</t>
  </si>
  <si>
    <t xml:space="preserve">            Хлібенко О.І</t>
  </si>
  <si>
    <t xml:space="preserve">        Хлібенко О.І</t>
  </si>
  <si>
    <t xml:space="preserve">          Хлібенко О.І</t>
  </si>
  <si>
    <t xml:space="preserve">      Хлібенко О.І</t>
  </si>
  <si>
    <t xml:space="preserve">за участь у  Миколиному ярмарку </t>
  </si>
  <si>
    <t>Площа</t>
  </si>
  <si>
    <r>
      <t>площа зайнята об</t>
    </r>
    <r>
      <rPr>
        <sz val="14"/>
        <rFont val="Arial Cyr"/>
        <family val="0"/>
      </rPr>
      <t>′</t>
    </r>
    <r>
      <rPr>
        <sz val="14"/>
        <rFont val="Times New Roman"/>
        <family val="1"/>
      </rPr>
      <t>єктом розваг</t>
    </r>
  </si>
  <si>
    <t>1 кв.м.</t>
  </si>
  <si>
    <t>для учасників сфери розваг (луна-парки, батути, атракціони)</t>
  </si>
  <si>
    <t xml:space="preserve">  Хлібенко О.І</t>
  </si>
  <si>
    <t xml:space="preserve">                                          ІванковаЛ.М.</t>
  </si>
  <si>
    <t xml:space="preserve">за участь у  Воздвиженському ярмарку </t>
  </si>
  <si>
    <t>за участь у  інших загальноміських заходах</t>
  </si>
  <si>
    <t xml:space="preserve">              Хлібенко О.І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</si>
</sst>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0.0"/>
    <numFmt numFmtId="175" formatCode="0.00000"/>
  </numFmts>
  <fonts count="49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4"/>
      <name val="Arial Cyr"/>
      <family val="0"/>
    </font>
    <font>
      <sz val="11"/>
      <name val="Arial Cyr"/>
      <family val="0"/>
    </font>
    <font>
      <sz val="11"/>
      <name val="Times New Roman"/>
      <family val="1"/>
    </font>
    <font>
      <b/>
      <sz val="10"/>
      <name val="Arial Cyr"/>
      <family val="0"/>
    </font>
    <font>
      <b/>
      <sz val="8"/>
      <name val="Arial Cyr"/>
      <family val="0"/>
    </font>
    <font>
      <sz val="1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/>
    </xf>
    <xf numFmtId="2" fontId="1" fillId="0" borderId="11" xfId="0" applyNumberFormat="1" applyFont="1" applyBorder="1" applyAlignment="1">
      <alignment/>
    </xf>
    <xf numFmtId="0" fontId="0" fillId="0" borderId="0" xfId="0" applyBorder="1" applyAlignment="1">
      <alignment/>
    </xf>
    <xf numFmtId="0" fontId="2" fillId="0" borderId="11" xfId="0" applyFont="1" applyBorder="1" applyAlignment="1">
      <alignment/>
    </xf>
    <xf numFmtId="2" fontId="1" fillId="0" borderId="11" xfId="0" applyNumberFormat="1" applyFont="1" applyBorder="1" applyAlignment="1">
      <alignment/>
    </xf>
    <xf numFmtId="2" fontId="2" fillId="0" borderId="11" xfId="0" applyNumberFormat="1" applyFont="1" applyBorder="1" applyAlignment="1">
      <alignment/>
    </xf>
    <xf numFmtId="0" fontId="3" fillId="0" borderId="0" xfId="0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3" xfId="0" applyFont="1" applyBorder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4" fillId="0" borderId="13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 horizontal="center" wrapText="1"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/>
    </xf>
    <xf numFmtId="0" fontId="1" fillId="0" borderId="12" xfId="0" applyFont="1" applyFill="1" applyBorder="1" applyAlignment="1">
      <alignment horizontal="center"/>
    </xf>
    <xf numFmtId="2" fontId="1" fillId="0" borderId="11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2" fontId="1" fillId="0" borderId="11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2" fillId="0" borderId="11" xfId="0" applyFont="1" applyFill="1" applyBorder="1" applyAlignment="1">
      <alignment/>
    </xf>
    <xf numFmtId="2" fontId="2" fillId="0" borderId="11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1" fillId="0" borderId="11" xfId="0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7" fillId="0" borderId="16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workbookViewId="0" topLeftCell="A1">
      <selection activeCell="C34" sqref="C34"/>
    </sheetView>
  </sheetViews>
  <sheetFormatPr defaultColWidth="9.00390625" defaultRowHeight="12.75"/>
  <cols>
    <col min="1" max="1" width="33.25390625" style="0" customWidth="1"/>
    <col min="2" max="2" width="15.00390625" style="0" customWidth="1"/>
    <col min="3" max="3" width="21.875" style="0" customWidth="1"/>
    <col min="4" max="4" width="7.375" style="0" customWidth="1"/>
    <col min="5" max="5" width="0.12890625" style="0" hidden="1" customWidth="1"/>
    <col min="6" max="6" width="41.875" style="0" customWidth="1"/>
    <col min="7" max="7" width="17.125" style="0" customWidth="1"/>
    <col min="8" max="8" width="20.25390625" style="0" customWidth="1"/>
  </cols>
  <sheetData>
    <row r="1" spans="2:8" ht="16.5">
      <c r="B1" s="13" t="s">
        <v>14</v>
      </c>
      <c r="C1" s="13"/>
      <c r="D1" s="13"/>
      <c r="F1" s="40"/>
      <c r="G1" s="41" t="s">
        <v>14</v>
      </c>
      <c r="H1" s="40"/>
    </row>
    <row r="2" spans="2:8" ht="16.5">
      <c r="B2" s="13" t="s">
        <v>15</v>
      </c>
      <c r="C2" s="13"/>
      <c r="D2" s="13"/>
      <c r="F2" s="40"/>
      <c r="G2" s="41" t="s">
        <v>15</v>
      </c>
      <c r="H2" s="41"/>
    </row>
    <row r="3" spans="2:8" ht="16.5">
      <c r="B3" s="14"/>
      <c r="C3" s="13" t="s">
        <v>20</v>
      </c>
      <c r="D3" s="13"/>
      <c r="F3" s="40"/>
      <c r="G3" s="44"/>
      <c r="H3" s="41" t="s">
        <v>20</v>
      </c>
    </row>
    <row r="4" spans="2:10" ht="16.5">
      <c r="B4" s="15"/>
      <c r="C4" s="13" t="s">
        <v>45</v>
      </c>
      <c r="D4" s="13"/>
      <c r="F4" s="40"/>
      <c r="G4" s="46"/>
      <c r="H4" s="41" t="s">
        <v>45</v>
      </c>
      <c r="J4" s="23"/>
    </row>
    <row r="5" spans="1:8" ht="18.75">
      <c r="A5" s="71" t="s">
        <v>7</v>
      </c>
      <c r="B5" s="71"/>
      <c r="C5" s="71"/>
      <c r="D5" s="16"/>
      <c r="F5" s="72" t="s">
        <v>7</v>
      </c>
      <c r="G5" s="72"/>
      <c r="H5" s="72"/>
    </row>
    <row r="6" spans="1:8" ht="18.75" customHeight="1">
      <c r="A6" s="71" t="s">
        <v>35</v>
      </c>
      <c r="B6" s="71"/>
      <c r="C6" s="71"/>
      <c r="D6" s="16"/>
      <c r="F6" s="72" t="s">
        <v>62</v>
      </c>
      <c r="G6" s="72"/>
      <c r="H6" s="72"/>
    </row>
    <row r="7" spans="1:8" ht="18.75">
      <c r="A7" s="71" t="s">
        <v>16</v>
      </c>
      <c r="B7" s="71"/>
      <c r="C7" s="71"/>
      <c r="D7" s="16"/>
      <c r="F7" s="72" t="s">
        <v>66</v>
      </c>
      <c r="G7" s="72"/>
      <c r="H7" s="72"/>
    </row>
    <row r="8" spans="1:10" ht="18.75">
      <c r="A8" s="71" t="s">
        <v>26</v>
      </c>
      <c r="B8" s="71"/>
      <c r="C8" s="71"/>
      <c r="D8" s="16"/>
      <c r="F8" s="72"/>
      <c r="G8" s="72"/>
      <c r="H8" s="72"/>
      <c r="J8" s="23"/>
    </row>
    <row r="9" spans="1:8" ht="12.75">
      <c r="A9" s="5"/>
      <c r="F9" s="50"/>
      <c r="G9" s="40"/>
      <c r="H9" s="40"/>
    </row>
    <row r="10" spans="1:8" ht="18.75">
      <c r="A10" s="2" t="s">
        <v>0</v>
      </c>
      <c r="B10" s="2" t="s">
        <v>3</v>
      </c>
      <c r="C10" s="2" t="s">
        <v>13</v>
      </c>
      <c r="D10" s="33"/>
      <c r="F10" s="52" t="s">
        <v>0</v>
      </c>
      <c r="G10" s="68" t="s">
        <v>63</v>
      </c>
      <c r="H10" s="52" t="s">
        <v>13</v>
      </c>
    </row>
    <row r="11" spans="1:8" ht="18.75">
      <c r="A11" s="2" t="s">
        <v>17</v>
      </c>
      <c r="B11" s="10" t="s">
        <v>12</v>
      </c>
      <c r="C11" s="10"/>
      <c r="D11" s="34"/>
      <c r="F11" s="52" t="s">
        <v>64</v>
      </c>
      <c r="G11" s="53" t="s">
        <v>65</v>
      </c>
      <c r="H11" s="69">
        <v>12.5</v>
      </c>
    </row>
    <row r="12" spans="1:8" ht="18.75">
      <c r="A12" s="2" t="s">
        <v>9</v>
      </c>
      <c r="B12" s="2">
        <v>0.5</v>
      </c>
      <c r="C12" s="7">
        <f>0.5*26.84</f>
        <v>13.42</v>
      </c>
      <c r="D12" s="34"/>
      <c r="F12" s="28" t="s">
        <v>24</v>
      </c>
      <c r="G12" s="70" t="s">
        <v>68</v>
      </c>
      <c r="H12" s="70"/>
    </row>
    <row r="13" spans="1:8" ht="18.75">
      <c r="A13" s="1" t="s">
        <v>46</v>
      </c>
      <c r="B13" s="3">
        <v>22</v>
      </c>
      <c r="C13" s="4">
        <f>C12*22/100</f>
        <v>2.9524</v>
      </c>
      <c r="D13" s="35"/>
      <c r="F13" s="59" t="s">
        <v>27</v>
      </c>
      <c r="G13" s="40"/>
      <c r="H13" s="40" t="s">
        <v>57</v>
      </c>
    </row>
    <row r="14" spans="1:4" ht="18.75">
      <c r="A14" s="2" t="s">
        <v>19</v>
      </c>
      <c r="B14" s="2"/>
      <c r="C14" s="7">
        <f>29.33*3</f>
        <v>87.99</v>
      </c>
      <c r="D14" s="35"/>
    </row>
    <row r="15" spans="1:4" ht="18.75">
      <c r="A15" s="1" t="s">
        <v>10</v>
      </c>
      <c r="B15" s="3"/>
      <c r="C15" s="4">
        <v>296.6</v>
      </c>
      <c r="D15" s="36"/>
    </row>
    <row r="16" spans="1:4" ht="18.75">
      <c r="A16" s="3" t="s">
        <v>2</v>
      </c>
      <c r="B16" s="3">
        <v>117</v>
      </c>
      <c r="C16" s="4">
        <f>C12*117%</f>
        <v>15.7014</v>
      </c>
      <c r="D16" s="36"/>
    </row>
    <row r="17" spans="1:4" ht="18.75">
      <c r="A17" s="3" t="s">
        <v>4</v>
      </c>
      <c r="B17" s="3"/>
      <c r="C17" s="4">
        <f>SUM(C12:C16)</f>
        <v>416.6638</v>
      </c>
      <c r="D17" s="36"/>
    </row>
    <row r="18" spans="1:4" ht="18.75">
      <c r="A18" s="3" t="s">
        <v>5</v>
      </c>
      <c r="B18" s="2">
        <v>20</v>
      </c>
      <c r="C18" s="4">
        <f>C17*20/100</f>
        <v>83.33276</v>
      </c>
      <c r="D18" s="36"/>
    </row>
    <row r="19" spans="1:4" ht="18.75">
      <c r="A19" s="6" t="s">
        <v>6</v>
      </c>
      <c r="B19" s="6"/>
      <c r="C19" s="8">
        <f>C17+C18</f>
        <v>499.99656</v>
      </c>
      <c r="D19" s="36"/>
    </row>
    <row r="20" spans="1:4" ht="18.75">
      <c r="A20" s="28" t="s">
        <v>24</v>
      </c>
      <c r="B20" s="70" t="s">
        <v>48</v>
      </c>
      <c r="C20" s="70"/>
      <c r="D20" s="37"/>
    </row>
    <row r="21" spans="1:3" ht="19.5" customHeight="1">
      <c r="A21" s="66" t="s">
        <v>27</v>
      </c>
      <c r="B21" s="66"/>
      <c r="C21" s="66" t="s">
        <v>47</v>
      </c>
    </row>
    <row r="22" spans="4:5" ht="18.75" customHeight="1">
      <c r="D22" s="38"/>
      <c r="E22" t="s">
        <v>28</v>
      </c>
    </row>
    <row r="23" ht="20.25" customHeight="1"/>
  </sheetData>
  <sheetProtection/>
  <mergeCells count="10">
    <mergeCell ref="B20:C20"/>
    <mergeCell ref="A5:C5"/>
    <mergeCell ref="A6:C6"/>
    <mergeCell ref="A7:C7"/>
    <mergeCell ref="A8:C8"/>
    <mergeCell ref="F5:H5"/>
    <mergeCell ref="F6:H6"/>
    <mergeCell ref="F7:H7"/>
    <mergeCell ref="F8:H8"/>
    <mergeCell ref="G12:H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6"/>
  <sheetViews>
    <sheetView view="pageLayout" workbookViewId="0" topLeftCell="A1">
      <selection activeCell="A30" sqref="A30"/>
    </sheetView>
  </sheetViews>
  <sheetFormatPr defaultColWidth="9.00390625" defaultRowHeight="12.75"/>
  <cols>
    <col min="1" max="1" width="42.00390625" style="0" customWidth="1"/>
    <col min="2" max="2" width="13.75390625" style="0" customWidth="1"/>
    <col min="3" max="3" width="17.625" style="0" customWidth="1"/>
    <col min="5" max="5" width="1.625" style="0" customWidth="1"/>
    <col min="6" max="7" width="9.125" style="0" hidden="1" customWidth="1"/>
    <col min="8" max="8" width="40.25390625" style="0" customWidth="1"/>
    <col min="9" max="9" width="11.625" style="0" customWidth="1"/>
    <col min="10" max="10" width="18.625" style="0" customWidth="1"/>
    <col min="12" max="12" width="0.37109375" style="0" customWidth="1"/>
    <col min="13" max="13" width="6.875" style="0" hidden="1" customWidth="1"/>
    <col min="14" max="18" width="9.125" style="0" hidden="1" customWidth="1"/>
    <col min="19" max="19" width="42.25390625" style="0" customWidth="1"/>
    <col min="20" max="20" width="13.25390625" style="0" customWidth="1"/>
    <col min="21" max="21" width="16.875" style="0" customWidth="1"/>
    <col min="23" max="23" width="47.875" style="0" customWidth="1"/>
    <col min="24" max="24" width="15.625" style="0" customWidth="1"/>
    <col min="25" max="25" width="20.375" style="0" customWidth="1"/>
  </cols>
  <sheetData>
    <row r="1" spans="2:25" ht="16.5">
      <c r="B1" s="13" t="s">
        <v>14</v>
      </c>
      <c r="C1" s="13"/>
      <c r="H1" s="40"/>
      <c r="I1" s="41" t="s">
        <v>14</v>
      </c>
      <c r="J1" s="41"/>
      <c r="S1" s="40"/>
      <c r="T1" s="41" t="s">
        <v>14</v>
      </c>
      <c r="U1" s="41"/>
      <c r="X1" s="13" t="s">
        <v>14</v>
      </c>
      <c r="Y1" s="13"/>
    </row>
    <row r="2" spans="2:25" ht="16.5">
      <c r="B2" s="13" t="s">
        <v>15</v>
      </c>
      <c r="C2" s="13"/>
      <c r="H2" s="40"/>
      <c r="I2" s="41" t="s">
        <v>15</v>
      </c>
      <c r="J2" s="41"/>
      <c r="S2" s="40"/>
      <c r="T2" s="41" t="s">
        <v>15</v>
      </c>
      <c r="U2" s="41"/>
      <c r="X2" s="13" t="s">
        <v>15</v>
      </c>
      <c r="Y2" s="13"/>
    </row>
    <row r="3" spans="1:25" ht="16.5">
      <c r="A3" s="40"/>
      <c r="B3" s="44"/>
      <c r="C3" s="41" t="s">
        <v>21</v>
      </c>
      <c r="H3" s="40"/>
      <c r="I3" s="44"/>
      <c r="J3" s="41" t="s">
        <v>21</v>
      </c>
      <c r="S3" s="40"/>
      <c r="T3" s="44"/>
      <c r="U3" s="41" t="s">
        <v>21</v>
      </c>
      <c r="X3" s="14"/>
      <c r="Y3" s="13" t="s">
        <v>21</v>
      </c>
    </row>
    <row r="4" spans="1:25" ht="16.5">
      <c r="A4" s="40"/>
      <c r="B4" s="46"/>
      <c r="C4" s="41" t="s">
        <v>45</v>
      </c>
      <c r="H4" s="40"/>
      <c r="I4" s="46"/>
      <c r="J4" s="41" t="s">
        <v>45</v>
      </c>
      <c r="S4" s="40"/>
      <c r="T4" s="46"/>
      <c r="U4" s="41" t="s">
        <v>45</v>
      </c>
      <c r="X4" s="15"/>
      <c r="Y4" s="13" t="s">
        <v>45</v>
      </c>
    </row>
    <row r="5" spans="1:26" ht="18.75">
      <c r="A5" s="72" t="s">
        <v>7</v>
      </c>
      <c r="B5" s="72"/>
      <c r="C5" s="72"/>
      <c r="D5" s="9"/>
      <c r="H5" s="72" t="s">
        <v>7</v>
      </c>
      <c r="I5" s="72"/>
      <c r="J5" s="72"/>
      <c r="K5" s="9"/>
      <c r="S5" s="72" t="s">
        <v>7</v>
      </c>
      <c r="T5" s="72"/>
      <c r="U5" s="72"/>
      <c r="V5" s="9"/>
      <c r="W5" s="71" t="s">
        <v>7</v>
      </c>
      <c r="X5" s="71"/>
      <c r="Y5" s="71"/>
      <c r="Z5" s="9"/>
    </row>
    <row r="6" spans="1:26" ht="18.75">
      <c r="A6" s="72" t="s">
        <v>35</v>
      </c>
      <c r="B6" s="72"/>
      <c r="C6" s="72"/>
      <c r="D6" s="9"/>
      <c r="H6" s="72" t="s">
        <v>35</v>
      </c>
      <c r="I6" s="72"/>
      <c r="J6" s="72"/>
      <c r="K6" s="9"/>
      <c r="S6" s="72" t="s">
        <v>35</v>
      </c>
      <c r="T6" s="72"/>
      <c r="U6" s="72"/>
      <c r="V6" s="9"/>
      <c r="W6" s="71" t="s">
        <v>35</v>
      </c>
      <c r="X6" s="71"/>
      <c r="Y6" s="71"/>
      <c r="Z6" s="9"/>
    </row>
    <row r="7" spans="1:26" ht="18.75">
      <c r="A7" s="72" t="s">
        <v>11</v>
      </c>
      <c r="B7" s="72"/>
      <c r="C7" s="72"/>
      <c r="D7" s="9"/>
      <c r="H7" s="72" t="s">
        <v>11</v>
      </c>
      <c r="I7" s="72"/>
      <c r="J7" s="72"/>
      <c r="K7" s="9"/>
      <c r="S7" s="72" t="s">
        <v>11</v>
      </c>
      <c r="T7" s="72"/>
      <c r="U7" s="72"/>
      <c r="V7" s="9"/>
      <c r="W7" s="71" t="s">
        <v>11</v>
      </c>
      <c r="X7" s="71"/>
      <c r="Y7" s="71"/>
      <c r="Z7" s="9"/>
    </row>
    <row r="8" spans="1:25" ht="18.75">
      <c r="A8" s="72" t="s">
        <v>30</v>
      </c>
      <c r="B8" s="72"/>
      <c r="C8" s="72"/>
      <c r="H8" s="72" t="s">
        <v>30</v>
      </c>
      <c r="I8" s="72"/>
      <c r="J8" s="72"/>
      <c r="S8" s="72" t="s">
        <v>30</v>
      </c>
      <c r="T8" s="72"/>
      <c r="U8" s="72"/>
      <c r="W8" s="71" t="s">
        <v>30</v>
      </c>
      <c r="X8" s="71"/>
      <c r="Y8" s="71"/>
    </row>
    <row r="9" spans="1:26" ht="12.75">
      <c r="A9" s="64" t="s">
        <v>33</v>
      </c>
      <c r="B9" s="65"/>
      <c r="C9" s="65"/>
      <c r="D9" s="30"/>
      <c r="H9" s="62" t="s">
        <v>32</v>
      </c>
      <c r="I9" s="63"/>
      <c r="J9" s="63"/>
      <c r="S9" s="50" t="s">
        <v>34</v>
      </c>
      <c r="T9" s="40"/>
      <c r="U9" s="40"/>
      <c r="W9" s="39" t="s">
        <v>43</v>
      </c>
      <c r="X9" s="30"/>
      <c r="Y9" s="30"/>
      <c r="Z9" s="30"/>
    </row>
    <row r="10" spans="1:25" ht="18.75">
      <c r="A10" s="52" t="s">
        <v>0</v>
      </c>
      <c r="B10" s="52" t="s">
        <v>3</v>
      </c>
      <c r="C10" s="52" t="s">
        <v>13</v>
      </c>
      <c r="H10" s="52" t="s">
        <v>0</v>
      </c>
      <c r="I10" s="52" t="s">
        <v>3</v>
      </c>
      <c r="J10" s="52" t="s">
        <v>13</v>
      </c>
      <c r="S10" s="52" t="s">
        <v>0</v>
      </c>
      <c r="T10" s="52" t="s">
        <v>3</v>
      </c>
      <c r="U10" s="52" t="s">
        <v>13</v>
      </c>
      <c r="W10" s="2" t="s">
        <v>0</v>
      </c>
      <c r="X10" s="2" t="s">
        <v>3</v>
      </c>
      <c r="Y10" s="2" t="s">
        <v>13</v>
      </c>
    </row>
    <row r="11" spans="1:25" ht="18.75">
      <c r="A11" s="52" t="s">
        <v>17</v>
      </c>
      <c r="B11" s="53" t="s">
        <v>12</v>
      </c>
      <c r="C11" s="53"/>
      <c r="H11" s="52" t="s">
        <v>17</v>
      </c>
      <c r="I11" s="53" t="s">
        <v>12</v>
      </c>
      <c r="J11" s="53"/>
      <c r="S11" s="52" t="s">
        <v>17</v>
      </c>
      <c r="T11" s="53" t="s">
        <v>12</v>
      </c>
      <c r="U11" s="53"/>
      <c r="W11" s="2" t="s">
        <v>17</v>
      </c>
      <c r="X11" s="10" t="s">
        <v>12</v>
      </c>
      <c r="Y11" s="10"/>
    </row>
    <row r="12" spans="1:25" ht="18.75">
      <c r="A12" s="52" t="s">
        <v>9</v>
      </c>
      <c r="B12" s="52">
        <v>0.25</v>
      </c>
      <c r="C12" s="54">
        <f>B12*22.23</f>
        <v>5.5575</v>
      </c>
      <c r="H12" s="52" t="s">
        <v>9</v>
      </c>
      <c r="I12" s="52">
        <v>0.25</v>
      </c>
      <c r="J12" s="54">
        <f>I12*22.23</f>
        <v>5.5575</v>
      </c>
      <c r="S12" s="52" t="s">
        <v>9</v>
      </c>
      <c r="T12" s="52">
        <v>0.25</v>
      </c>
      <c r="U12" s="54">
        <f>T12*22.23</f>
        <v>5.5575</v>
      </c>
      <c r="W12" s="2" t="s">
        <v>9</v>
      </c>
      <c r="X12" s="2">
        <v>0.25</v>
      </c>
      <c r="Y12" s="7">
        <f>X12*22.23</f>
        <v>5.5575</v>
      </c>
    </row>
    <row r="13" spans="1:25" ht="18.75">
      <c r="A13" s="55" t="s">
        <v>46</v>
      </c>
      <c r="B13" s="56">
        <v>22</v>
      </c>
      <c r="C13" s="57">
        <f>C12*22/100</f>
        <v>1.22265</v>
      </c>
      <c r="H13" s="55" t="s">
        <v>46</v>
      </c>
      <c r="I13" s="56">
        <v>22</v>
      </c>
      <c r="J13" s="57">
        <f>J12*22/100</f>
        <v>1.22265</v>
      </c>
      <c r="S13" s="55" t="s">
        <v>46</v>
      </c>
      <c r="T13" s="56">
        <v>22</v>
      </c>
      <c r="U13" s="57">
        <f>U12*22/100</f>
        <v>1.22265</v>
      </c>
      <c r="W13" s="1" t="s">
        <v>49</v>
      </c>
      <c r="X13" s="3">
        <v>22</v>
      </c>
      <c r="Y13" s="4">
        <f>Y12*22/100</f>
        <v>1.22265</v>
      </c>
    </row>
    <row r="14" spans="1:25" ht="18.75">
      <c r="A14" s="52" t="s">
        <v>18</v>
      </c>
      <c r="B14" s="52"/>
      <c r="C14" s="54">
        <v>87.99</v>
      </c>
      <c r="H14" s="52" t="s">
        <v>18</v>
      </c>
      <c r="I14" s="52"/>
      <c r="J14" s="54">
        <v>87.99</v>
      </c>
      <c r="S14" s="52" t="s">
        <v>18</v>
      </c>
      <c r="T14" s="52"/>
      <c r="U14" s="54">
        <v>87.99</v>
      </c>
      <c r="W14" s="2" t="s">
        <v>18</v>
      </c>
      <c r="X14" s="2"/>
      <c r="Y14" s="7">
        <v>87.99</v>
      </c>
    </row>
    <row r="15" spans="1:25" ht="18.75">
      <c r="A15" s="55" t="s">
        <v>10</v>
      </c>
      <c r="B15" s="56"/>
      <c r="C15" s="57">
        <v>115.394</v>
      </c>
      <c r="H15" s="55" t="s">
        <v>10</v>
      </c>
      <c r="I15" s="56"/>
      <c r="J15" s="57">
        <v>104.285</v>
      </c>
      <c r="S15" s="55" t="s">
        <v>10</v>
      </c>
      <c r="T15" s="56"/>
      <c r="U15" s="57">
        <v>98.729</v>
      </c>
      <c r="W15" s="1" t="s">
        <v>10</v>
      </c>
      <c r="X15" s="3"/>
      <c r="Y15" s="4">
        <v>115.395</v>
      </c>
    </row>
    <row r="16" spans="1:25" ht="18.75">
      <c r="A16" s="56" t="s">
        <v>2</v>
      </c>
      <c r="B16" s="56">
        <v>117</v>
      </c>
      <c r="C16" s="57">
        <f>C12*B16/100</f>
        <v>6.502275</v>
      </c>
      <c r="H16" s="56" t="s">
        <v>2</v>
      </c>
      <c r="I16" s="56">
        <v>117</v>
      </c>
      <c r="J16" s="57">
        <f>J12*I16/100</f>
        <v>6.502275</v>
      </c>
      <c r="S16" s="56" t="s">
        <v>2</v>
      </c>
      <c r="T16" s="56">
        <v>117</v>
      </c>
      <c r="U16" s="57">
        <f>U12*T16/100</f>
        <v>6.502275</v>
      </c>
      <c r="W16" s="3" t="s">
        <v>2</v>
      </c>
      <c r="X16" s="3">
        <v>117</v>
      </c>
      <c r="Y16" s="4">
        <f>Y12*X16/100</f>
        <v>6.502275</v>
      </c>
    </row>
    <row r="17" spans="1:25" ht="18.75">
      <c r="A17" s="56" t="s">
        <v>4</v>
      </c>
      <c r="B17" s="56"/>
      <c r="C17" s="57">
        <f>SUM(C12:C16)</f>
        <v>216.666425</v>
      </c>
      <c r="H17" s="56" t="s">
        <v>4</v>
      </c>
      <c r="I17" s="56"/>
      <c r="J17" s="57">
        <f>SUM(J12:J16)</f>
        <v>205.557425</v>
      </c>
      <c r="S17" s="56" t="s">
        <v>4</v>
      </c>
      <c r="T17" s="56"/>
      <c r="U17" s="57">
        <f>SUM(U12:U16)</f>
        <v>200.00142499999998</v>
      </c>
      <c r="W17" s="3" t="s">
        <v>4</v>
      </c>
      <c r="X17" s="3"/>
      <c r="Y17" s="4">
        <f>SUM(Y12:Y16)</f>
        <v>216.66742499999998</v>
      </c>
    </row>
    <row r="18" spans="1:25" ht="18.75">
      <c r="A18" s="56" t="s">
        <v>5</v>
      </c>
      <c r="B18" s="52">
        <v>20</v>
      </c>
      <c r="C18" s="57">
        <f>C17*20/100</f>
        <v>43.333285</v>
      </c>
      <c r="H18" s="56" t="s">
        <v>5</v>
      </c>
      <c r="I18" s="52">
        <v>20</v>
      </c>
      <c r="J18" s="57">
        <f>J17*20/100</f>
        <v>41.111485</v>
      </c>
      <c r="S18" s="56" t="s">
        <v>5</v>
      </c>
      <c r="T18" s="52">
        <v>20</v>
      </c>
      <c r="U18" s="57">
        <f>U17*20/100</f>
        <v>40.00028499999999</v>
      </c>
      <c r="W18" s="3" t="s">
        <v>5</v>
      </c>
      <c r="X18" s="2">
        <v>20</v>
      </c>
      <c r="Y18" s="4">
        <f>Y17*20/100</f>
        <v>43.333485</v>
      </c>
    </row>
    <row r="19" spans="1:25" ht="18.75">
      <c r="A19" s="60" t="s">
        <v>31</v>
      </c>
      <c r="B19" s="60"/>
      <c r="C19" s="61">
        <f>C12+C14+C13+C15+C16+C18</f>
        <v>259.99971</v>
      </c>
      <c r="H19" s="60" t="s">
        <v>6</v>
      </c>
      <c r="I19" s="60">
        <v>1.5</v>
      </c>
      <c r="J19" s="61">
        <f>(J17+J18)*1.5</f>
        <v>370.003365</v>
      </c>
      <c r="S19" s="60" t="s">
        <v>31</v>
      </c>
      <c r="T19" s="60">
        <v>1.75</v>
      </c>
      <c r="U19" s="61">
        <f>(U17+U18)*1.75</f>
        <v>420.00299249999995</v>
      </c>
      <c r="W19" s="6" t="s">
        <v>31</v>
      </c>
      <c r="X19" s="6"/>
      <c r="Y19" s="8">
        <f>Y17+Y18</f>
        <v>260.00091</v>
      </c>
    </row>
    <row r="20" spans="1:25" ht="17.25" customHeight="1">
      <c r="A20" s="28" t="s">
        <v>24</v>
      </c>
      <c r="B20" s="70" t="s">
        <v>48</v>
      </c>
      <c r="C20" s="70"/>
      <c r="D20" s="5"/>
      <c r="H20" s="28" t="s">
        <v>24</v>
      </c>
      <c r="I20" s="70" t="s">
        <v>48</v>
      </c>
      <c r="J20" s="70"/>
      <c r="K20" s="5"/>
      <c r="S20" s="28" t="s">
        <v>24</v>
      </c>
      <c r="T20" s="70" t="s">
        <v>48</v>
      </c>
      <c r="U20" s="70"/>
      <c r="V20" s="5"/>
      <c r="W20" s="28" t="s">
        <v>24</v>
      </c>
      <c r="X20" s="73" t="s">
        <v>48</v>
      </c>
      <c r="Y20" s="74"/>
    </row>
    <row r="21" spans="1:25" ht="15">
      <c r="A21" s="66" t="s">
        <v>27</v>
      </c>
      <c r="B21" s="66"/>
      <c r="C21" s="66" t="s">
        <v>61</v>
      </c>
      <c r="H21" s="66" t="s">
        <v>27</v>
      </c>
      <c r="I21" s="66"/>
      <c r="J21" s="66" t="s">
        <v>47</v>
      </c>
      <c r="S21" s="66" t="s">
        <v>27</v>
      </c>
      <c r="T21" s="66"/>
      <c r="U21" s="66" t="s">
        <v>47</v>
      </c>
      <c r="W21" s="66" t="s">
        <v>27</v>
      </c>
      <c r="X21" s="66"/>
      <c r="Y21" s="66" t="s">
        <v>47</v>
      </c>
    </row>
    <row r="22" spans="1:21" ht="12.75">
      <c r="A22" s="26"/>
      <c r="H22" s="40"/>
      <c r="I22" s="40"/>
      <c r="J22" s="40"/>
      <c r="S22" s="40"/>
      <c r="T22" s="40"/>
      <c r="U22" s="40"/>
    </row>
    <row r="23" spans="8:21" ht="12.75">
      <c r="H23" s="59"/>
      <c r="I23" s="40"/>
      <c r="J23" s="40"/>
      <c r="S23" s="59"/>
      <c r="T23" s="40"/>
      <c r="U23" s="40"/>
    </row>
    <row r="24" spans="8:21" ht="12.75">
      <c r="H24" s="40"/>
      <c r="I24" s="40"/>
      <c r="J24" s="40"/>
      <c r="S24" s="40"/>
      <c r="T24" s="40"/>
      <c r="U24" s="40"/>
    </row>
    <row r="25" spans="8:10" ht="12.75">
      <c r="H25" s="40"/>
      <c r="I25" s="40"/>
      <c r="J25" s="40"/>
    </row>
    <row r="26" spans="8:10" ht="12.75">
      <c r="H26" s="40"/>
      <c r="I26" s="40"/>
      <c r="J26" s="40"/>
    </row>
  </sheetData>
  <sheetProtection/>
  <mergeCells count="20">
    <mergeCell ref="H7:J7"/>
    <mergeCell ref="H8:J8"/>
    <mergeCell ref="B20:C20"/>
    <mergeCell ref="I20:J20"/>
    <mergeCell ref="W5:Y5"/>
    <mergeCell ref="W6:Y6"/>
    <mergeCell ref="W7:Y7"/>
    <mergeCell ref="W8:Y8"/>
    <mergeCell ref="S7:U7"/>
    <mergeCell ref="S8:U8"/>
    <mergeCell ref="T20:U20"/>
    <mergeCell ref="X20:Y20"/>
    <mergeCell ref="A5:C5"/>
    <mergeCell ref="A6:C6"/>
    <mergeCell ref="A7:C7"/>
    <mergeCell ref="A8:C8"/>
    <mergeCell ref="S5:U5"/>
    <mergeCell ref="S6:U6"/>
    <mergeCell ref="H5:J5"/>
    <mergeCell ref="H6:J6"/>
  </mergeCells>
  <printOptions/>
  <pageMargins left="1.0625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3"/>
  <sheetViews>
    <sheetView view="pageLayout" workbookViewId="0" topLeftCell="A1">
      <selection activeCell="A28" sqref="A28"/>
    </sheetView>
  </sheetViews>
  <sheetFormatPr defaultColWidth="9.00390625" defaultRowHeight="12.75"/>
  <cols>
    <col min="1" max="1" width="40.625" style="0" customWidth="1"/>
    <col min="2" max="2" width="12.125" style="0" customWidth="1"/>
    <col min="3" max="3" width="18.125" style="0" customWidth="1"/>
    <col min="4" max="4" width="11.625" style="0" customWidth="1"/>
    <col min="6" max="6" width="30.625" style="0" customWidth="1"/>
    <col min="7" max="7" width="19.875" style="0" customWidth="1"/>
    <col min="8" max="8" width="15.25390625" style="0" customWidth="1"/>
  </cols>
  <sheetData>
    <row r="1" spans="1:8" ht="18">
      <c r="A1" s="20"/>
      <c r="B1" s="13" t="s">
        <v>14</v>
      </c>
      <c r="C1" s="13"/>
      <c r="D1" s="67"/>
      <c r="G1" s="13" t="s">
        <v>14</v>
      </c>
      <c r="H1" s="13"/>
    </row>
    <row r="2" spans="1:8" ht="18">
      <c r="A2" s="20"/>
      <c r="B2" s="13" t="s">
        <v>15</v>
      </c>
      <c r="C2" s="13"/>
      <c r="D2" s="67"/>
      <c r="G2" s="13" t="s">
        <v>15</v>
      </c>
      <c r="H2" s="13"/>
    </row>
    <row r="3" spans="1:8" ht="18">
      <c r="A3" s="20"/>
      <c r="B3" s="14"/>
      <c r="C3" s="13" t="s">
        <v>20</v>
      </c>
      <c r="D3" s="67"/>
      <c r="G3" s="14"/>
      <c r="H3" s="13" t="s">
        <v>21</v>
      </c>
    </row>
    <row r="4" spans="1:8" ht="18">
      <c r="A4" s="20"/>
      <c r="B4" s="15"/>
      <c r="C4" s="13" t="s">
        <v>45</v>
      </c>
      <c r="D4" s="67"/>
      <c r="G4" s="15"/>
      <c r="H4" s="13" t="s">
        <v>45</v>
      </c>
    </row>
    <row r="5" spans="1:9" ht="18.75">
      <c r="A5" s="75" t="s">
        <v>7</v>
      </c>
      <c r="B5" s="75"/>
      <c r="C5" s="75"/>
      <c r="D5" s="20"/>
      <c r="F5" s="71" t="s">
        <v>7</v>
      </c>
      <c r="G5" s="71"/>
      <c r="H5" s="71"/>
      <c r="I5" s="9"/>
    </row>
    <row r="6" spans="1:9" ht="18.75">
      <c r="A6" s="71" t="s">
        <v>35</v>
      </c>
      <c r="B6" s="71"/>
      <c r="C6" s="71"/>
      <c r="D6" s="20"/>
      <c r="F6" s="71" t="s">
        <v>35</v>
      </c>
      <c r="G6" s="71"/>
      <c r="H6" s="71"/>
      <c r="I6" s="9"/>
    </row>
    <row r="7" spans="1:9" ht="18.75" customHeight="1">
      <c r="A7" s="75" t="s">
        <v>8</v>
      </c>
      <c r="B7" s="75"/>
      <c r="C7" s="75"/>
      <c r="D7" s="20"/>
      <c r="F7" s="71" t="s">
        <v>11</v>
      </c>
      <c r="G7" s="71"/>
      <c r="H7" s="71"/>
      <c r="I7" s="9"/>
    </row>
    <row r="8" spans="1:8" ht="18.75" customHeight="1">
      <c r="A8" s="75" t="s">
        <v>23</v>
      </c>
      <c r="B8" s="75"/>
      <c r="C8" s="75"/>
      <c r="D8" s="20"/>
      <c r="F8" s="71" t="s">
        <v>29</v>
      </c>
      <c r="G8" s="71"/>
      <c r="H8" s="71"/>
    </row>
    <row r="9" spans="1:6" ht="18.75">
      <c r="A9" s="25"/>
      <c r="B9" s="24"/>
      <c r="C9" s="24"/>
      <c r="D9" s="20"/>
      <c r="F9" s="5"/>
    </row>
    <row r="10" spans="1:8" ht="18.75">
      <c r="A10" s="2" t="s">
        <v>0</v>
      </c>
      <c r="B10" s="2" t="s">
        <v>3</v>
      </c>
      <c r="C10" s="2" t="s">
        <v>13</v>
      </c>
      <c r="D10" s="20"/>
      <c r="F10" s="2" t="s">
        <v>0</v>
      </c>
      <c r="G10" s="2" t="s">
        <v>3</v>
      </c>
      <c r="H10" s="2" t="s">
        <v>13</v>
      </c>
    </row>
    <row r="11" spans="1:8" ht="18.75">
      <c r="A11" s="2" t="s">
        <v>17</v>
      </c>
      <c r="B11" s="10" t="s">
        <v>12</v>
      </c>
      <c r="C11" s="10"/>
      <c r="D11" s="20"/>
      <c r="F11" s="2" t="s">
        <v>17</v>
      </c>
      <c r="G11" s="10" t="s">
        <v>12</v>
      </c>
      <c r="H11" s="10"/>
    </row>
    <row r="12" spans="1:8" ht="18.75">
      <c r="A12" s="2" t="s">
        <v>9</v>
      </c>
      <c r="B12" s="2">
        <v>0.25</v>
      </c>
      <c r="C12" s="7">
        <f>B12*22.23</f>
        <v>5.5575</v>
      </c>
      <c r="D12" s="20"/>
      <c r="F12" s="2" t="s">
        <v>9</v>
      </c>
      <c r="G12" s="2">
        <v>0.25</v>
      </c>
      <c r="H12" s="7">
        <f>G12*22.23</f>
        <v>5.5575</v>
      </c>
    </row>
    <row r="13" spans="1:8" ht="18.75">
      <c r="A13" s="1" t="s">
        <v>46</v>
      </c>
      <c r="B13" s="3">
        <v>22</v>
      </c>
      <c r="C13" s="4">
        <f>C12*22/100</f>
        <v>1.22265</v>
      </c>
      <c r="D13" s="20"/>
      <c r="F13" s="1" t="s">
        <v>46</v>
      </c>
      <c r="G13" s="3">
        <v>22</v>
      </c>
      <c r="H13" s="4">
        <f>H12*22/100</f>
        <v>1.22265</v>
      </c>
    </row>
    <row r="14" spans="1:8" ht="18.75">
      <c r="A14" s="2" t="s">
        <v>22</v>
      </c>
      <c r="B14" s="2"/>
      <c r="C14" s="7">
        <v>87.99</v>
      </c>
      <c r="D14" s="20"/>
      <c r="F14" s="2" t="s">
        <v>18</v>
      </c>
      <c r="G14" s="2"/>
      <c r="H14" s="7">
        <v>87.99</v>
      </c>
    </row>
    <row r="15" spans="1:8" ht="18.75">
      <c r="A15" s="11" t="s">
        <v>10</v>
      </c>
      <c r="B15" s="2"/>
      <c r="C15" s="7">
        <v>69.56</v>
      </c>
      <c r="D15" s="20"/>
      <c r="F15" s="1" t="s">
        <v>10</v>
      </c>
      <c r="G15" s="3"/>
      <c r="H15" s="4">
        <v>273.73</v>
      </c>
    </row>
    <row r="16" spans="1:8" ht="18.75">
      <c r="A16" s="3" t="s">
        <v>2</v>
      </c>
      <c r="B16" s="3">
        <v>117</v>
      </c>
      <c r="C16" s="4">
        <f>C12*117%</f>
        <v>6.502275</v>
      </c>
      <c r="D16" s="20"/>
      <c r="F16" s="3" t="s">
        <v>2</v>
      </c>
      <c r="G16" s="3">
        <v>117</v>
      </c>
      <c r="H16" s="4">
        <f>H12*G16/100</f>
        <v>6.502275</v>
      </c>
    </row>
    <row r="17" spans="1:8" ht="18.75">
      <c r="A17" s="3" t="s">
        <v>4</v>
      </c>
      <c r="B17" s="3"/>
      <c r="C17" s="4">
        <f>SUM(C12:C16)</f>
        <v>170.832425</v>
      </c>
      <c r="D17" s="20"/>
      <c r="F17" s="3" t="s">
        <v>4</v>
      </c>
      <c r="G17" s="3"/>
      <c r="H17" s="4">
        <f>SUM(H12:H16)</f>
        <v>375.002425</v>
      </c>
    </row>
    <row r="18" spans="1:8" ht="18.75">
      <c r="A18" s="3" t="s">
        <v>5</v>
      </c>
      <c r="B18" s="2">
        <v>20</v>
      </c>
      <c r="C18" s="4">
        <f>C17*20/100</f>
        <v>34.166485</v>
      </c>
      <c r="D18" s="20"/>
      <c r="F18" s="3" t="s">
        <v>5</v>
      </c>
      <c r="G18" s="2">
        <v>20</v>
      </c>
      <c r="H18" s="4">
        <f>H17*20/100</f>
        <v>75.00048500000001</v>
      </c>
    </row>
    <row r="19" spans="1:8" ht="18.75">
      <c r="A19" s="6" t="s">
        <v>6</v>
      </c>
      <c r="B19" s="6"/>
      <c r="C19" s="8">
        <f>C17+C18</f>
        <v>204.99891</v>
      </c>
      <c r="D19" s="20"/>
      <c r="F19" s="6" t="s">
        <v>6</v>
      </c>
      <c r="G19" s="6"/>
      <c r="H19" s="8">
        <f>(H12+H14+H13+H15+H16+H18)</f>
        <v>450.00291000000004</v>
      </c>
    </row>
    <row r="20" spans="1:8" ht="18">
      <c r="A20" s="28" t="s">
        <v>24</v>
      </c>
      <c r="B20" s="70" t="s">
        <v>48</v>
      </c>
      <c r="C20" s="70"/>
      <c r="D20" s="20"/>
      <c r="F20" s="28" t="s">
        <v>24</v>
      </c>
      <c r="G20" s="70" t="s">
        <v>51</v>
      </c>
      <c r="H20" s="70"/>
    </row>
    <row r="21" spans="1:8" ht="18">
      <c r="A21" s="66" t="s">
        <v>27</v>
      </c>
      <c r="B21" s="66"/>
      <c r="C21" s="66" t="s">
        <v>47</v>
      </c>
      <c r="D21" s="20"/>
      <c r="F21" s="66" t="s">
        <v>27</v>
      </c>
      <c r="G21" s="66"/>
      <c r="H21" s="66" t="s">
        <v>47</v>
      </c>
    </row>
    <row r="22" spans="1:2" ht="18.75">
      <c r="A22" s="12"/>
      <c r="B22" s="21"/>
    </row>
    <row r="23" ht="12.75">
      <c r="A23" s="26"/>
    </row>
  </sheetData>
  <sheetProtection/>
  <mergeCells count="10">
    <mergeCell ref="B20:C20"/>
    <mergeCell ref="G20:H20"/>
    <mergeCell ref="A5:C5"/>
    <mergeCell ref="A6:C6"/>
    <mergeCell ref="A7:C7"/>
    <mergeCell ref="A8:C8"/>
    <mergeCell ref="F5:H5"/>
    <mergeCell ref="F6:H6"/>
    <mergeCell ref="F7:H7"/>
    <mergeCell ref="F8:H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8"/>
  <sheetViews>
    <sheetView view="pageLayout" workbookViewId="0" topLeftCell="A1">
      <selection activeCell="A26" sqref="A26"/>
    </sheetView>
  </sheetViews>
  <sheetFormatPr defaultColWidth="9.00390625" defaultRowHeight="12.75"/>
  <cols>
    <col min="1" max="1" width="44.00390625" style="40" customWidth="1"/>
    <col min="2" max="2" width="15.125" style="40" customWidth="1"/>
    <col min="3" max="3" width="17.00390625" style="40" customWidth="1"/>
    <col min="4" max="5" width="9.125" style="40" customWidth="1"/>
    <col min="6" max="6" width="39.00390625" style="40" customWidth="1"/>
    <col min="7" max="7" width="15.00390625" style="40" customWidth="1"/>
    <col min="8" max="8" width="23.75390625" style="40" customWidth="1"/>
    <col min="9" max="9" width="0.2421875" style="40" customWidth="1"/>
    <col min="10" max="10" width="41.875" style="40" customWidth="1"/>
    <col min="11" max="11" width="17.125" style="40" customWidth="1"/>
    <col min="12" max="12" width="20.25390625" style="40" customWidth="1"/>
    <col min="13" max="13" width="9.125" style="40" customWidth="1"/>
    <col min="14" max="14" width="44.875" style="40" customWidth="1"/>
    <col min="15" max="15" width="23.125" style="40" customWidth="1"/>
    <col min="16" max="16" width="16.25390625" style="40" customWidth="1"/>
    <col min="17" max="16384" width="9.125" style="40" customWidth="1"/>
  </cols>
  <sheetData>
    <row r="1" spans="2:15" ht="18.75">
      <c r="B1" s="41" t="s">
        <v>14</v>
      </c>
      <c r="C1" s="41"/>
      <c r="G1" s="41" t="s">
        <v>14</v>
      </c>
      <c r="H1" s="41"/>
      <c r="J1" s="42"/>
      <c r="K1" s="43" t="s">
        <v>14</v>
      </c>
      <c r="L1" s="43"/>
      <c r="M1" s="42"/>
      <c r="O1" s="41" t="s">
        <v>14</v>
      </c>
    </row>
    <row r="2" spans="2:16" ht="18.75">
      <c r="B2" s="41" t="s">
        <v>15</v>
      </c>
      <c r="C2" s="41"/>
      <c r="G2" s="41" t="s">
        <v>15</v>
      </c>
      <c r="H2" s="41"/>
      <c r="J2" s="42"/>
      <c r="K2" s="43" t="s">
        <v>15</v>
      </c>
      <c r="L2" s="43"/>
      <c r="M2" s="42"/>
      <c r="O2" s="41" t="s">
        <v>15</v>
      </c>
      <c r="P2" s="41"/>
    </row>
    <row r="3" spans="2:16" ht="18.75">
      <c r="B3" s="44"/>
      <c r="C3" s="41" t="s">
        <v>21</v>
      </c>
      <c r="G3" s="44"/>
      <c r="H3" s="41" t="s">
        <v>20</v>
      </c>
      <c r="J3" s="42"/>
      <c r="K3" s="45"/>
      <c r="L3" s="43" t="s">
        <v>20</v>
      </c>
      <c r="M3" s="42"/>
      <c r="O3" s="44"/>
      <c r="P3" s="41" t="s">
        <v>20</v>
      </c>
    </row>
    <row r="4" spans="2:16" ht="18.75">
      <c r="B4" s="46"/>
      <c r="C4" s="41" t="s">
        <v>45</v>
      </c>
      <c r="G4" s="46"/>
      <c r="H4" s="41" t="s">
        <v>45</v>
      </c>
      <c r="J4" s="42"/>
      <c r="K4" s="47"/>
      <c r="L4" s="43" t="s">
        <v>45</v>
      </c>
      <c r="M4" s="42"/>
      <c r="O4" s="46"/>
      <c r="P4" s="41" t="s">
        <v>45</v>
      </c>
    </row>
    <row r="5" spans="1:16" ht="18.75">
      <c r="A5" s="72" t="s">
        <v>7</v>
      </c>
      <c r="B5" s="72"/>
      <c r="C5" s="72"/>
      <c r="D5" s="48"/>
      <c r="F5" s="72" t="s">
        <v>7</v>
      </c>
      <c r="G5" s="72"/>
      <c r="H5" s="72"/>
      <c r="J5" s="76" t="s">
        <v>7</v>
      </c>
      <c r="K5" s="76"/>
      <c r="L5" s="76"/>
      <c r="M5" s="42"/>
      <c r="N5" s="72" t="s">
        <v>7</v>
      </c>
      <c r="O5" s="72"/>
      <c r="P5" s="72"/>
    </row>
    <row r="6" spans="1:16" ht="18.75">
      <c r="A6" s="72" t="s">
        <v>39</v>
      </c>
      <c r="B6" s="72"/>
      <c r="C6" s="72"/>
      <c r="D6" s="48"/>
      <c r="F6" s="72" t="s">
        <v>39</v>
      </c>
      <c r="G6" s="72"/>
      <c r="H6" s="72"/>
      <c r="J6" s="76" t="s">
        <v>39</v>
      </c>
      <c r="K6" s="76"/>
      <c r="L6" s="76"/>
      <c r="M6" s="42"/>
      <c r="N6" s="72" t="s">
        <v>69</v>
      </c>
      <c r="O6" s="72"/>
      <c r="P6" s="72"/>
    </row>
    <row r="7" spans="1:16" ht="18.75">
      <c r="A7" s="72" t="s">
        <v>11</v>
      </c>
      <c r="B7" s="72"/>
      <c r="C7" s="72"/>
      <c r="D7" s="48"/>
      <c r="F7" s="72" t="s">
        <v>16</v>
      </c>
      <c r="G7" s="72"/>
      <c r="H7" s="72"/>
      <c r="J7" s="76" t="s">
        <v>8</v>
      </c>
      <c r="K7" s="76"/>
      <c r="L7" s="76"/>
      <c r="M7" s="42"/>
      <c r="N7" s="72" t="s">
        <v>66</v>
      </c>
      <c r="O7" s="72"/>
      <c r="P7" s="72"/>
    </row>
    <row r="8" spans="1:16" ht="18.75">
      <c r="A8" s="72" t="s">
        <v>29</v>
      </c>
      <c r="B8" s="72"/>
      <c r="C8" s="72"/>
      <c r="F8" s="72" t="s">
        <v>26</v>
      </c>
      <c r="G8" s="72"/>
      <c r="H8" s="72"/>
      <c r="J8" s="76" t="s">
        <v>23</v>
      </c>
      <c r="K8" s="76"/>
      <c r="L8" s="76"/>
      <c r="M8" s="42"/>
      <c r="N8" s="72"/>
      <c r="O8" s="72"/>
      <c r="P8" s="72"/>
    </row>
    <row r="9" spans="1:14" ht="18.75">
      <c r="A9" s="50"/>
      <c r="F9" s="50"/>
      <c r="J9" s="51"/>
      <c r="K9" s="49"/>
      <c r="L9" s="49"/>
      <c r="M9" s="42"/>
      <c r="N9" s="50"/>
    </row>
    <row r="10" spans="1:16" ht="18.75">
      <c r="A10" s="52" t="s">
        <v>0</v>
      </c>
      <c r="B10" s="52" t="s">
        <v>3</v>
      </c>
      <c r="C10" s="52" t="s">
        <v>13</v>
      </c>
      <c r="F10" s="52" t="s">
        <v>0</v>
      </c>
      <c r="G10" s="52" t="s">
        <v>3</v>
      </c>
      <c r="H10" s="52" t="s">
        <v>13</v>
      </c>
      <c r="J10" s="52" t="s">
        <v>0</v>
      </c>
      <c r="K10" s="52" t="s">
        <v>3</v>
      </c>
      <c r="L10" s="52" t="s">
        <v>13</v>
      </c>
      <c r="M10" s="42"/>
      <c r="N10" s="52" t="s">
        <v>0</v>
      </c>
      <c r="O10" s="68" t="s">
        <v>63</v>
      </c>
      <c r="P10" s="52" t="s">
        <v>13</v>
      </c>
    </row>
    <row r="11" spans="1:16" ht="27" customHeight="1">
      <c r="A11" s="52" t="s">
        <v>17</v>
      </c>
      <c r="B11" s="53" t="s">
        <v>12</v>
      </c>
      <c r="C11" s="53"/>
      <c r="F11" s="52" t="s">
        <v>17</v>
      </c>
      <c r="G11" s="53" t="s">
        <v>12</v>
      </c>
      <c r="H11" s="53"/>
      <c r="J11" s="52" t="s">
        <v>17</v>
      </c>
      <c r="K11" s="53" t="s">
        <v>12</v>
      </c>
      <c r="L11" s="53"/>
      <c r="M11" s="42"/>
      <c r="N11" s="52" t="s">
        <v>64</v>
      </c>
      <c r="O11" s="53" t="s">
        <v>65</v>
      </c>
      <c r="P11" s="69">
        <v>25</v>
      </c>
    </row>
    <row r="12" spans="1:16" ht="18.75">
      <c r="A12" s="52" t="s">
        <v>9</v>
      </c>
      <c r="B12" s="52">
        <v>0.25</v>
      </c>
      <c r="C12" s="54">
        <f>B12*22.23</f>
        <v>5.5575</v>
      </c>
      <c r="F12" s="52" t="s">
        <v>9</v>
      </c>
      <c r="G12" s="52">
        <v>0.5</v>
      </c>
      <c r="H12" s="54">
        <f>0.5*26.855</f>
        <v>13.4275</v>
      </c>
      <c r="J12" s="52" t="s">
        <v>9</v>
      </c>
      <c r="K12" s="52">
        <v>0.25</v>
      </c>
      <c r="L12" s="54">
        <f>K12*22.23</f>
        <v>5.5575</v>
      </c>
      <c r="M12" s="42"/>
      <c r="N12" s="28" t="s">
        <v>24</v>
      </c>
      <c r="O12" s="70" t="s">
        <v>55</v>
      </c>
      <c r="P12" s="70"/>
    </row>
    <row r="13" spans="1:16" ht="18.75">
      <c r="A13" s="55" t="s">
        <v>46</v>
      </c>
      <c r="B13" s="56">
        <v>22</v>
      </c>
      <c r="C13" s="57">
        <f>C12*22/100</f>
        <v>1.22265</v>
      </c>
      <c r="F13" s="55" t="s">
        <v>46</v>
      </c>
      <c r="G13" s="56">
        <v>22</v>
      </c>
      <c r="H13" s="57">
        <f>H12*22/100</f>
        <v>2.9540500000000005</v>
      </c>
      <c r="J13" s="55" t="s">
        <v>46</v>
      </c>
      <c r="K13" s="56">
        <v>22</v>
      </c>
      <c r="L13" s="57">
        <f>L12*22/100</f>
        <v>1.22265</v>
      </c>
      <c r="M13" s="42"/>
      <c r="N13" s="59" t="s">
        <v>27</v>
      </c>
      <c r="P13" s="40" t="s">
        <v>67</v>
      </c>
    </row>
    <row r="14" spans="1:13" ht="18.75">
      <c r="A14" s="52" t="s">
        <v>18</v>
      </c>
      <c r="B14" s="52"/>
      <c r="C14" s="54">
        <v>87.99</v>
      </c>
      <c r="F14" s="52" t="s">
        <v>19</v>
      </c>
      <c r="G14" s="52"/>
      <c r="H14" s="54">
        <f>29.323*3</f>
        <v>87.969</v>
      </c>
      <c r="J14" s="52" t="s">
        <v>22</v>
      </c>
      <c r="K14" s="52"/>
      <c r="L14" s="54">
        <v>87.99</v>
      </c>
      <c r="M14" s="42"/>
    </row>
    <row r="15" spans="1:13" ht="18.75">
      <c r="A15" s="55" t="s">
        <v>10</v>
      </c>
      <c r="B15" s="56"/>
      <c r="C15" s="57">
        <v>273.727</v>
      </c>
      <c r="F15" s="55" t="s">
        <v>10</v>
      </c>
      <c r="G15" s="56"/>
      <c r="H15" s="57">
        <v>296.605</v>
      </c>
      <c r="J15" s="58" t="s">
        <v>10</v>
      </c>
      <c r="K15" s="52"/>
      <c r="L15" s="54">
        <v>69.56</v>
      </c>
      <c r="M15" s="42"/>
    </row>
    <row r="16" spans="1:13" ht="18.75">
      <c r="A16" s="56" t="s">
        <v>2</v>
      </c>
      <c r="B16" s="56">
        <v>117</v>
      </c>
      <c r="C16" s="57">
        <f>C12*B16/100</f>
        <v>6.502275</v>
      </c>
      <c r="F16" s="56" t="s">
        <v>2</v>
      </c>
      <c r="G16" s="56">
        <v>117</v>
      </c>
      <c r="H16" s="57">
        <f>H12*117%</f>
        <v>15.710175</v>
      </c>
      <c r="J16" s="56" t="s">
        <v>2</v>
      </c>
      <c r="K16" s="56">
        <v>117</v>
      </c>
      <c r="L16" s="57">
        <f>L12*117%</f>
        <v>6.502275</v>
      </c>
      <c r="M16" s="42"/>
    </row>
    <row r="17" spans="1:13" ht="18.75">
      <c r="A17" s="56" t="s">
        <v>4</v>
      </c>
      <c r="B17" s="56"/>
      <c r="C17" s="57">
        <f>SUM(C12:C16)</f>
        <v>374.999425</v>
      </c>
      <c r="F17" s="56" t="s">
        <v>4</v>
      </c>
      <c r="G17" s="56"/>
      <c r="H17" s="57">
        <f>SUM(H12:H16)</f>
        <v>416.665725</v>
      </c>
      <c r="J17" s="56" t="s">
        <v>4</v>
      </c>
      <c r="K17" s="56"/>
      <c r="L17" s="57">
        <f>SUM(L12:L16)</f>
        <v>170.832425</v>
      </c>
      <c r="M17" s="42"/>
    </row>
    <row r="18" spans="1:13" ht="18.75">
      <c r="A18" s="56" t="s">
        <v>5</v>
      </c>
      <c r="B18" s="52">
        <v>20</v>
      </c>
      <c r="C18" s="57">
        <f>C17*20/100</f>
        <v>74.99988499999999</v>
      </c>
      <c r="F18" s="56" t="s">
        <v>5</v>
      </c>
      <c r="G18" s="52">
        <v>20</v>
      </c>
      <c r="H18" s="57">
        <f>H17*20/100</f>
        <v>83.333145</v>
      </c>
      <c r="J18" s="56" t="s">
        <v>5</v>
      </c>
      <c r="K18" s="52">
        <v>20</v>
      </c>
      <c r="L18" s="57">
        <f>L17*20/100</f>
        <v>34.166485</v>
      </c>
      <c r="M18" s="42"/>
    </row>
    <row r="19" spans="1:13" ht="18.75">
      <c r="A19" s="60" t="s">
        <v>40</v>
      </c>
      <c r="B19" s="60"/>
      <c r="C19" s="61">
        <f>(C17+C18)*2</f>
        <v>899.99862</v>
      </c>
      <c r="F19" s="60" t="s">
        <v>40</v>
      </c>
      <c r="G19" s="60"/>
      <c r="H19" s="61">
        <f>(H17+H18)*2</f>
        <v>999.99774</v>
      </c>
      <c r="J19" s="60" t="s">
        <v>40</v>
      </c>
      <c r="K19" s="60"/>
      <c r="L19" s="61">
        <f>(L17+L18)*2</f>
        <v>409.99782</v>
      </c>
      <c r="M19" s="42"/>
    </row>
    <row r="20" spans="1:13" ht="18">
      <c r="A20" s="28" t="s">
        <v>24</v>
      </c>
      <c r="B20" s="70" t="s">
        <v>50</v>
      </c>
      <c r="C20" s="70"/>
      <c r="F20" s="28" t="s">
        <v>24</v>
      </c>
      <c r="G20" s="70" t="s">
        <v>48</v>
      </c>
      <c r="H20" s="70"/>
      <c r="J20" s="28" t="s">
        <v>24</v>
      </c>
      <c r="K20" s="70" t="s">
        <v>55</v>
      </c>
      <c r="L20" s="70"/>
      <c r="M20" s="42"/>
    </row>
    <row r="21" spans="1:13" ht="18">
      <c r="A21" s="66" t="s">
        <v>27</v>
      </c>
      <c r="B21" s="66"/>
      <c r="C21" s="66" t="s">
        <v>47</v>
      </c>
      <c r="F21" s="66" t="s">
        <v>27</v>
      </c>
      <c r="G21" s="66"/>
      <c r="H21" s="66" t="s">
        <v>53</v>
      </c>
      <c r="J21" s="66" t="s">
        <v>27</v>
      </c>
      <c r="K21" s="66"/>
      <c r="L21" s="66" t="s">
        <v>53</v>
      </c>
      <c r="M21" s="42"/>
    </row>
    <row r="22" spans="6:11" ht="18.75">
      <c r="F22" s="12"/>
      <c r="G22" s="43"/>
      <c r="I22" s="40" t="s">
        <v>28</v>
      </c>
      <c r="K22" s="43"/>
    </row>
    <row r="23" spans="1:6" ht="12.75">
      <c r="A23" s="59"/>
      <c r="F23" s="59"/>
    </row>
    <row r="28" ht="12.75">
      <c r="J28" s="59"/>
    </row>
  </sheetData>
  <sheetProtection/>
  <mergeCells count="20">
    <mergeCell ref="O12:P12"/>
    <mergeCell ref="J6:L6"/>
    <mergeCell ref="J7:L7"/>
    <mergeCell ref="A8:C8"/>
    <mergeCell ref="A7:C7"/>
    <mergeCell ref="F7:H7"/>
    <mergeCell ref="N5:P5"/>
    <mergeCell ref="N6:P6"/>
    <mergeCell ref="N7:P7"/>
    <mergeCell ref="N8:P8"/>
    <mergeCell ref="A5:C5"/>
    <mergeCell ref="F5:H5"/>
    <mergeCell ref="F8:H8"/>
    <mergeCell ref="B20:C20"/>
    <mergeCell ref="G20:H20"/>
    <mergeCell ref="K20:L20"/>
    <mergeCell ref="J8:L8"/>
    <mergeCell ref="J5:L5"/>
    <mergeCell ref="A6:C6"/>
    <mergeCell ref="F6:H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23"/>
  <sheetViews>
    <sheetView view="pageLayout" workbookViewId="0" topLeftCell="J1">
      <selection activeCell="M30" sqref="M30"/>
    </sheetView>
  </sheetViews>
  <sheetFormatPr defaultColWidth="9.00390625" defaultRowHeight="12.75"/>
  <cols>
    <col min="1" max="1" width="42.00390625" style="0" customWidth="1"/>
    <col min="2" max="2" width="13.75390625" style="0" customWidth="1"/>
    <col min="3" max="3" width="17.625" style="0" customWidth="1"/>
    <col min="5" max="5" width="5.625" style="0" customWidth="1"/>
    <col min="6" max="7" width="9.125" style="0" hidden="1" customWidth="1"/>
    <col min="8" max="8" width="40.25390625" style="0" customWidth="1"/>
    <col min="9" max="9" width="11.625" style="0" customWidth="1"/>
    <col min="10" max="10" width="18.625" style="0" customWidth="1"/>
    <col min="13" max="13" width="6.875" style="0" customWidth="1"/>
    <col min="14" max="18" width="9.125" style="0" hidden="1" customWidth="1"/>
    <col min="19" max="19" width="42.25390625" style="0" customWidth="1"/>
    <col min="20" max="20" width="13.25390625" style="0" customWidth="1"/>
    <col min="21" max="21" width="16.875" style="0" customWidth="1"/>
    <col min="23" max="23" width="43.75390625" style="0" customWidth="1"/>
    <col min="24" max="24" width="13.375" style="0" customWidth="1"/>
    <col min="25" max="25" width="16.375" style="0" customWidth="1"/>
  </cols>
  <sheetData>
    <row r="1" spans="2:25" ht="16.5">
      <c r="B1" s="13" t="s">
        <v>14</v>
      </c>
      <c r="C1" s="13"/>
      <c r="I1" s="13" t="s">
        <v>14</v>
      </c>
      <c r="J1" s="13"/>
      <c r="T1" s="13" t="s">
        <v>14</v>
      </c>
      <c r="U1" s="13"/>
      <c r="X1" s="13" t="s">
        <v>14</v>
      </c>
      <c r="Y1" s="13"/>
    </row>
    <row r="2" spans="2:25" ht="16.5">
      <c r="B2" s="13" t="s">
        <v>15</v>
      </c>
      <c r="C2" s="13"/>
      <c r="I2" s="13" t="s">
        <v>15</v>
      </c>
      <c r="J2" s="13"/>
      <c r="T2" s="13" t="s">
        <v>15</v>
      </c>
      <c r="U2" s="13"/>
      <c r="X2" s="13" t="s">
        <v>15</v>
      </c>
      <c r="Y2" s="13"/>
    </row>
    <row r="3" spans="2:25" ht="16.5">
      <c r="B3" s="14"/>
      <c r="C3" s="13" t="s">
        <v>21</v>
      </c>
      <c r="I3" s="14"/>
      <c r="J3" s="13" t="s">
        <v>21</v>
      </c>
      <c r="T3" s="14"/>
      <c r="U3" s="13" t="s">
        <v>21</v>
      </c>
      <c r="X3" s="14"/>
      <c r="Y3" s="13" t="s">
        <v>21</v>
      </c>
    </row>
    <row r="4" spans="2:25" ht="16.5">
      <c r="B4" s="15"/>
      <c r="C4" s="13" t="s">
        <v>45</v>
      </c>
      <c r="I4" s="15"/>
      <c r="J4" s="13" t="s">
        <v>45</v>
      </c>
      <c r="T4" s="15"/>
      <c r="U4" s="13" t="s">
        <v>45</v>
      </c>
      <c r="X4" s="15"/>
      <c r="Y4" s="13" t="s">
        <v>45</v>
      </c>
    </row>
    <row r="5" spans="1:26" ht="18.75">
      <c r="A5" s="71" t="s">
        <v>7</v>
      </c>
      <c r="B5" s="71"/>
      <c r="C5" s="71"/>
      <c r="D5" s="9"/>
      <c r="H5" s="71" t="s">
        <v>7</v>
      </c>
      <c r="I5" s="71"/>
      <c r="J5" s="71"/>
      <c r="K5" s="9"/>
      <c r="S5" s="71" t="s">
        <v>7</v>
      </c>
      <c r="T5" s="71"/>
      <c r="U5" s="71"/>
      <c r="V5" s="9"/>
      <c r="W5" s="71" t="s">
        <v>7</v>
      </c>
      <c r="X5" s="71"/>
      <c r="Y5" s="71"/>
      <c r="Z5" s="9"/>
    </row>
    <row r="6" spans="1:26" ht="18.75">
      <c r="A6" s="71" t="s">
        <v>39</v>
      </c>
      <c r="B6" s="71"/>
      <c r="C6" s="71"/>
      <c r="D6" s="9"/>
      <c r="H6" s="71" t="s">
        <v>39</v>
      </c>
      <c r="I6" s="71"/>
      <c r="J6" s="71"/>
      <c r="K6" s="9"/>
      <c r="S6" s="71" t="s">
        <v>39</v>
      </c>
      <c r="T6" s="71"/>
      <c r="U6" s="71"/>
      <c r="V6" s="9"/>
      <c r="W6" s="71" t="s">
        <v>39</v>
      </c>
      <c r="X6" s="71"/>
      <c r="Y6" s="71"/>
      <c r="Z6" s="9"/>
    </row>
    <row r="7" spans="1:26" ht="18.75">
      <c r="A7" s="71" t="s">
        <v>11</v>
      </c>
      <c r="B7" s="71"/>
      <c r="C7" s="71"/>
      <c r="D7" s="9"/>
      <c r="H7" s="71" t="s">
        <v>11</v>
      </c>
      <c r="I7" s="71"/>
      <c r="J7" s="71"/>
      <c r="K7" s="9"/>
      <c r="S7" s="71" t="s">
        <v>11</v>
      </c>
      <c r="T7" s="71"/>
      <c r="U7" s="71"/>
      <c r="V7" s="9"/>
      <c r="W7" s="71" t="s">
        <v>11</v>
      </c>
      <c r="X7" s="71"/>
      <c r="Y7" s="71"/>
      <c r="Z7" s="9"/>
    </row>
    <row r="8" spans="1:25" ht="18.75">
      <c r="A8" s="71" t="s">
        <v>30</v>
      </c>
      <c r="B8" s="71"/>
      <c r="C8" s="71"/>
      <c r="H8" s="71" t="s">
        <v>30</v>
      </c>
      <c r="I8" s="71"/>
      <c r="J8" s="71"/>
      <c r="S8" s="71" t="s">
        <v>30</v>
      </c>
      <c r="T8" s="71"/>
      <c r="U8" s="71"/>
      <c r="W8" s="71" t="s">
        <v>30</v>
      </c>
      <c r="X8" s="71"/>
      <c r="Y8" s="71"/>
    </row>
    <row r="9" spans="1:26" ht="12.75">
      <c r="A9" s="29" t="s">
        <v>33</v>
      </c>
      <c r="B9" s="30"/>
      <c r="C9" s="30"/>
      <c r="D9" s="30"/>
      <c r="H9" s="31" t="s">
        <v>32</v>
      </c>
      <c r="I9" s="32"/>
      <c r="J9" s="32"/>
      <c r="S9" s="5" t="s">
        <v>34</v>
      </c>
      <c r="W9" s="39" t="s">
        <v>42</v>
      </c>
      <c r="X9" s="30"/>
      <c r="Y9" s="30"/>
      <c r="Z9" s="30"/>
    </row>
    <row r="10" spans="1:25" ht="18.75">
      <c r="A10" s="2" t="s">
        <v>0</v>
      </c>
      <c r="B10" s="2" t="s">
        <v>3</v>
      </c>
      <c r="C10" s="2" t="s">
        <v>13</v>
      </c>
      <c r="H10" s="2" t="s">
        <v>0</v>
      </c>
      <c r="I10" s="2" t="s">
        <v>3</v>
      </c>
      <c r="J10" s="2" t="s">
        <v>13</v>
      </c>
      <c r="S10" s="2" t="s">
        <v>0</v>
      </c>
      <c r="T10" s="2" t="s">
        <v>3</v>
      </c>
      <c r="U10" s="2" t="s">
        <v>13</v>
      </c>
      <c r="W10" s="2" t="s">
        <v>0</v>
      </c>
      <c r="X10" s="2" t="s">
        <v>3</v>
      </c>
      <c r="Y10" s="2" t="s">
        <v>13</v>
      </c>
    </row>
    <row r="11" spans="1:25" ht="18.75">
      <c r="A11" s="2" t="s">
        <v>17</v>
      </c>
      <c r="B11" s="10" t="s">
        <v>12</v>
      </c>
      <c r="C11" s="10"/>
      <c r="H11" s="2" t="s">
        <v>17</v>
      </c>
      <c r="I11" s="10" t="s">
        <v>12</v>
      </c>
      <c r="J11" s="10"/>
      <c r="S11" s="2" t="s">
        <v>17</v>
      </c>
      <c r="T11" s="10" t="s">
        <v>12</v>
      </c>
      <c r="U11" s="10"/>
      <c r="W11" s="2" t="s">
        <v>17</v>
      </c>
      <c r="X11" s="10" t="s">
        <v>12</v>
      </c>
      <c r="Y11" s="10"/>
    </row>
    <row r="12" spans="1:25" ht="18.75">
      <c r="A12" s="2" t="s">
        <v>9</v>
      </c>
      <c r="B12" s="2">
        <v>0.25</v>
      </c>
      <c r="C12" s="7">
        <f>B12*22.23</f>
        <v>5.5575</v>
      </c>
      <c r="H12" s="2" t="s">
        <v>9</v>
      </c>
      <c r="I12" s="2">
        <v>0.25</v>
      </c>
      <c r="J12" s="7">
        <f>I12*22.23</f>
        <v>5.5575</v>
      </c>
      <c r="S12" s="2" t="s">
        <v>9</v>
      </c>
      <c r="T12" s="2">
        <v>0.25</v>
      </c>
      <c r="U12" s="7">
        <f>T12*22.23</f>
        <v>5.5575</v>
      </c>
      <c r="W12" s="2" t="s">
        <v>9</v>
      </c>
      <c r="X12" s="2">
        <v>0.25</v>
      </c>
      <c r="Y12" s="7">
        <f>X12*22.23</f>
        <v>5.5575</v>
      </c>
    </row>
    <row r="13" spans="1:25" ht="18.75">
      <c r="A13" s="1" t="s">
        <v>46</v>
      </c>
      <c r="B13" s="3">
        <v>22</v>
      </c>
      <c r="C13" s="4">
        <f>C12*22/100</f>
        <v>1.22265</v>
      </c>
      <c r="H13" s="1" t="s">
        <v>46</v>
      </c>
      <c r="I13" s="3">
        <v>22</v>
      </c>
      <c r="J13" s="4">
        <f>J12*22/100</f>
        <v>1.22265</v>
      </c>
      <c r="S13" s="1" t="s">
        <v>46</v>
      </c>
      <c r="T13" s="3">
        <v>22</v>
      </c>
      <c r="U13" s="4">
        <f>U12*22/100</f>
        <v>1.22265</v>
      </c>
      <c r="W13" s="1" t="s">
        <v>46</v>
      </c>
      <c r="X13" s="3">
        <v>22</v>
      </c>
      <c r="Y13" s="4">
        <f>Y12*22/100</f>
        <v>1.22265</v>
      </c>
    </row>
    <row r="14" spans="1:25" ht="18.75">
      <c r="A14" s="2" t="s">
        <v>18</v>
      </c>
      <c r="B14" s="2"/>
      <c r="C14" s="7">
        <v>87.99</v>
      </c>
      <c r="H14" s="2" t="s">
        <v>18</v>
      </c>
      <c r="I14" s="2"/>
      <c r="J14" s="7">
        <v>87.99</v>
      </c>
      <c r="S14" s="2" t="s">
        <v>18</v>
      </c>
      <c r="T14" s="2"/>
      <c r="U14" s="7">
        <v>87.99</v>
      </c>
      <c r="W14" s="2" t="s">
        <v>18</v>
      </c>
      <c r="X14" s="2"/>
      <c r="Y14" s="7">
        <v>87.99</v>
      </c>
    </row>
    <row r="15" spans="1:25" ht="18.75">
      <c r="A15" s="1" t="s">
        <v>10</v>
      </c>
      <c r="B15" s="3"/>
      <c r="C15" s="4">
        <v>115.393</v>
      </c>
      <c r="H15" s="1" t="s">
        <v>10</v>
      </c>
      <c r="I15" s="3"/>
      <c r="J15" s="4">
        <v>104.283</v>
      </c>
      <c r="S15" s="1" t="s">
        <v>10</v>
      </c>
      <c r="T15" s="3"/>
      <c r="U15" s="4">
        <v>98.727</v>
      </c>
      <c r="W15" s="1" t="s">
        <v>10</v>
      </c>
      <c r="X15" s="3"/>
      <c r="Y15" s="4">
        <v>115.393</v>
      </c>
    </row>
    <row r="16" spans="1:25" ht="18.75">
      <c r="A16" s="3" t="s">
        <v>2</v>
      </c>
      <c r="B16" s="3">
        <v>117</v>
      </c>
      <c r="C16" s="4">
        <f>C12*B16/100</f>
        <v>6.502275</v>
      </c>
      <c r="H16" s="3" t="s">
        <v>2</v>
      </c>
      <c r="I16" s="3">
        <v>117</v>
      </c>
      <c r="J16" s="4">
        <f>J12*I16/100</f>
        <v>6.502275</v>
      </c>
      <c r="S16" s="3" t="s">
        <v>2</v>
      </c>
      <c r="T16" s="3">
        <v>117</v>
      </c>
      <c r="U16" s="4">
        <f>U12*T16/100</f>
        <v>6.502275</v>
      </c>
      <c r="W16" s="3" t="s">
        <v>2</v>
      </c>
      <c r="X16" s="3">
        <v>117</v>
      </c>
      <c r="Y16" s="4">
        <f>Y12*X16/100</f>
        <v>6.502275</v>
      </c>
    </row>
    <row r="17" spans="1:25" ht="18.75">
      <c r="A17" s="3" t="s">
        <v>4</v>
      </c>
      <c r="B17" s="3"/>
      <c r="C17" s="4">
        <f>SUM(C12:C16)</f>
        <v>216.665425</v>
      </c>
      <c r="H17" s="3" t="s">
        <v>4</v>
      </c>
      <c r="I17" s="3"/>
      <c r="J17" s="4">
        <f>SUM(J12:J16)</f>
        <v>205.555425</v>
      </c>
      <c r="S17" s="3" t="s">
        <v>4</v>
      </c>
      <c r="T17" s="3"/>
      <c r="U17" s="4">
        <f>SUM(U12:U16)</f>
        <v>199.999425</v>
      </c>
      <c r="W17" s="3" t="s">
        <v>4</v>
      </c>
      <c r="X17" s="3"/>
      <c r="Y17" s="4">
        <f>SUM(Y12:Y16)</f>
        <v>216.665425</v>
      </c>
    </row>
    <row r="18" spans="1:25" ht="18.75">
      <c r="A18" s="3" t="s">
        <v>5</v>
      </c>
      <c r="B18" s="2">
        <v>20</v>
      </c>
      <c r="C18" s="4">
        <f>C17*20/100</f>
        <v>43.333085000000004</v>
      </c>
      <c r="H18" s="3" t="s">
        <v>5</v>
      </c>
      <c r="I18" s="2">
        <v>20</v>
      </c>
      <c r="J18" s="4">
        <f>J17*20/100</f>
        <v>41.111085</v>
      </c>
      <c r="S18" s="3" t="s">
        <v>5</v>
      </c>
      <c r="T18" s="2">
        <v>20</v>
      </c>
      <c r="U18" s="4">
        <f>U17*20/100</f>
        <v>39.999885</v>
      </c>
      <c r="W18" s="3" t="s">
        <v>5</v>
      </c>
      <c r="X18" s="2">
        <v>20</v>
      </c>
      <c r="Y18" s="4">
        <f>Y17*20/100</f>
        <v>43.333085000000004</v>
      </c>
    </row>
    <row r="19" spans="1:25" ht="18.75">
      <c r="A19" s="6" t="s">
        <v>40</v>
      </c>
      <c r="B19" s="6"/>
      <c r="C19" s="8">
        <f>(C17+C18)*2</f>
        <v>519.99702</v>
      </c>
      <c r="H19" s="6" t="s">
        <v>40</v>
      </c>
      <c r="I19" s="6">
        <v>1.5</v>
      </c>
      <c r="J19" s="8">
        <f>((J17+J18)*1.5)*2</f>
        <v>739.99953</v>
      </c>
      <c r="S19" s="6" t="s">
        <v>40</v>
      </c>
      <c r="T19" s="6">
        <v>1.75</v>
      </c>
      <c r="U19" s="8">
        <f>((U17+U18)*1.75)*2</f>
        <v>839.9975850000001</v>
      </c>
      <c r="W19" s="6" t="s">
        <v>40</v>
      </c>
      <c r="X19" s="6"/>
      <c r="Y19" s="8">
        <f>(Y17+Y18)*2</f>
        <v>519.99702</v>
      </c>
    </row>
    <row r="20" spans="1:25" ht="15">
      <c r="A20" s="28" t="s">
        <v>24</v>
      </c>
      <c r="B20" s="70" t="s">
        <v>54</v>
      </c>
      <c r="C20" s="70"/>
      <c r="H20" s="28" t="s">
        <v>24</v>
      </c>
      <c r="I20" s="70" t="s">
        <v>52</v>
      </c>
      <c r="J20" s="70"/>
      <c r="S20" s="28" t="s">
        <v>24</v>
      </c>
      <c r="T20" s="70" t="s">
        <v>56</v>
      </c>
      <c r="U20" s="70"/>
      <c r="W20" s="28" t="s">
        <v>24</v>
      </c>
      <c r="X20" s="70" t="s">
        <v>56</v>
      </c>
      <c r="Y20" s="70"/>
    </row>
    <row r="21" spans="1:25" ht="15">
      <c r="A21" s="66" t="s">
        <v>27</v>
      </c>
      <c r="B21" s="66"/>
      <c r="C21" s="66" t="s">
        <v>47</v>
      </c>
      <c r="H21" s="66" t="s">
        <v>27</v>
      </c>
      <c r="I21" s="66"/>
      <c r="J21" s="66" t="s">
        <v>47</v>
      </c>
      <c r="S21" s="66" t="s">
        <v>27</v>
      </c>
      <c r="T21" s="66"/>
      <c r="U21" s="66" t="s">
        <v>47</v>
      </c>
      <c r="W21" s="66" t="s">
        <v>27</v>
      </c>
      <c r="X21" s="66"/>
      <c r="Y21" s="66" t="s">
        <v>47</v>
      </c>
    </row>
    <row r="23" spans="1:19" ht="12.75">
      <c r="A23" s="26"/>
      <c r="H23" s="26"/>
      <c r="S23" s="26"/>
    </row>
  </sheetData>
  <sheetProtection/>
  <mergeCells count="20">
    <mergeCell ref="B20:C20"/>
    <mergeCell ref="I20:J20"/>
    <mergeCell ref="T20:U20"/>
    <mergeCell ref="X20:Y20"/>
    <mergeCell ref="W5:Y5"/>
    <mergeCell ref="W6:Y6"/>
    <mergeCell ref="W7:Y7"/>
    <mergeCell ref="W8:Y8"/>
    <mergeCell ref="A5:C5"/>
    <mergeCell ref="H5:J5"/>
    <mergeCell ref="A8:C8"/>
    <mergeCell ref="H8:J8"/>
    <mergeCell ref="S8:U8"/>
    <mergeCell ref="S5:U5"/>
    <mergeCell ref="A6:C6"/>
    <mergeCell ref="H6:J6"/>
    <mergeCell ref="S6:U6"/>
    <mergeCell ref="A7:C7"/>
    <mergeCell ref="H7:J7"/>
    <mergeCell ref="S7:U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23"/>
  <sheetViews>
    <sheetView view="pageLayout" workbookViewId="0" topLeftCell="A1">
      <selection activeCell="C31" sqref="C31"/>
    </sheetView>
  </sheetViews>
  <sheetFormatPr defaultColWidth="9.00390625" defaultRowHeight="12.75"/>
  <cols>
    <col min="1" max="1" width="32.625" style="0" customWidth="1"/>
    <col min="2" max="2" width="15.00390625" style="0" customWidth="1"/>
    <col min="3" max="3" width="21.875" style="0" customWidth="1"/>
    <col min="5" max="5" width="42.00390625" style="40" customWidth="1"/>
    <col min="6" max="6" width="13.75390625" style="40" customWidth="1"/>
    <col min="7" max="7" width="17.625" style="40" customWidth="1"/>
    <col min="8" max="8" width="9.125" style="40" customWidth="1"/>
    <col min="9" max="9" width="5.625" style="40" customWidth="1"/>
    <col min="10" max="11" width="9.125" style="40" hidden="1" customWidth="1"/>
    <col min="12" max="12" width="40.25390625" style="40" customWidth="1"/>
    <col min="13" max="13" width="11.625" style="40" customWidth="1"/>
    <col min="14" max="14" width="18.625" style="40" customWidth="1"/>
    <col min="15" max="15" width="9.125" style="40" customWidth="1"/>
    <col min="17" max="17" width="6.875" style="0" customWidth="1"/>
    <col min="18" max="22" width="9.125" style="0" hidden="1" customWidth="1"/>
    <col min="23" max="23" width="42.25390625" style="0" customWidth="1"/>
    <col min="24" max="24" width="13.25390625" style="0" customWidth="1"/>
    <col min="25" max="25" width="16.875" style="0" customWidth="1"/>
    <col min="27" max="27" width="42.25390625" style="0" customWidth="1"/>
    <col min="28" max="28" width="13.25390625" style="0" customWidth="1"/>
    <col min="29" max="29" width="16.875" style="0" customWidth="1"/>
  </cols>
  <sheetData>
    <row r="1" spans="2:29" ht="16.5">
      <c r="B1" s="13" t="s">
        <v>14</v>
      </c>
      <c r="C1" s="13"/>
      <c r="F1" s="41" t="s">
        <v>14</v>
      </c>
      <c r="G1" s="41"/>
      <c r="M1" s="41" t="s">
        <v>14</v>
      </c>
      <c r="N1" s="41"/>
      <c r="X1" s="13" t="s">
        <v>14</v>
      </c>
      <c r="Y1" s="13"/>
      <c r="AB1" s="13" t="s">
        <v>14</v>
      </c>
      <c r="AC1" s="13"/>
    </row>
    <row r="2" spans="2:29" ht="16.5">
      <c r="B2" s="13" t="s">
        <v>15</v>
      </c>
      <c r="C2" s="13"/>
      <c r="F2" s="41" t="s">
        <v>15</v>
      </c>
      <c r="G2" s="41"/>
      <c r="M2" s="41" t="s">
        <v>15</v>
      </c>
      <c r="N2" s="41"/>
      <c r="X2" s="13" t="s">
        <v>15</v>
      </c>
      <c r="Y2" s="13"/>
      <c r="AB2" s="13" t="s">
        <v>15</v>
      </c>
      <c r="AC2" s="13"/>
    </row>
    <row r="3" spans="2:29" ht="16.5">
      <c r="B3" s="14"/>
      <c r="C3" s="13" t="s">
        <v>20</v>
      </c>
      <c r="F3" s="44"/>
      <c r="G3" s="41" t="s">
        <v>21</v>
      </c>
      <c r="M3" s="44"/>
      <c r="N3" s="41" t="s">
        <v>21</v>
      </c>
      <c r="X3" s="14"/>
      <c r="Y3" s="13" t="s">
        <v>21</v>
      </c>
      <c r="AB3" s="14"/>
      <c r="AC3" s="13" t="s">
        <v>21</v>
      </c>
    </row>
    <row r="4" spans="2:29" ht="16.5">
      <c r="B4" s="15"/>
      <c r="C4" s="13" t="s">
        <v>45</v>
      </c>
      <c r="F4" s="46"/>
      <c r="G4" s="41" t="s">
        <v>45</v>
      </c>
      <c r="M4" s="46"/>
      <c r="N4" s="41" t="s">
        <v>45</v>
      </c>
      <c r="X4" s="15"/>
      <c r="Y4" s="13" t="s">
        <v>45</v>
      </c>
      <c r="AB4" s="15"/>
      <c r="AC4" s="13" t="s">
        <v>45</v>
      </c>
    </row>
    <row r="5" spans="1:30" ht="18.75">
      <c r="A5" s="71" t="s">
        <v>7</v>
      </c>
      <c r="B5" s="71"/>
      <c r="C5" s="71"/>
      <c r="E5" s="72" t="s">
        <v>7</v>
      </c>
      <c r="F5" s="72"/>
      <c r="G5" s="72"/>
      <c r="H5" s="48"/>
      <c r="L5" s="72" t="s">
        <v>7</v>
      </c>
      <c r="M5" s="72"/>
      <c r="N5" s="72"/>
      <c r="O5" s="48"/>
      <c r="W5" s="71" t="s">
        <v>7</v>
      </c>
      <c r="X5" s="71"/>
      <c r="Y5" s="71"/>
      <c r="Z5" s="9"/>
      <c r="AA5" s="71" t="s">
        <v>7</v>
      </c>
      <c r="AB5" s="71"/>
      <c r="AC5" s="71"/>
      <c r="AD5" s="9"/>
    </row>
    <row r="6" spans="1:30" ht="18.75">
      <c r="A6" s="71" t="s">
        <v>41</v>
      </c>
      <c r="B6" s="71"/>
      <c r="C6" s="71"/>
      <c r="E6" s="72" t="s">
        <v>41</v>
      </c>
      <c r="F6" s="72"/>
      <c r="G6" s="72"/>
      <c r="H6" s="48"/>
      <c r="L6" s="72" t="s">
        <v>41</v>
      </c>
      <c r="M6" s="72"/>
      <c r="N6" s="72"/>
      <c r="O6" s="48"/>
      <c r="W6" s="71" t="s">
        <v>41</v>
      </c>
      <c r="X6" s="71"/>
      <c r="Y6" s="71"/>
      <c r="Z6" s="9"/>
      <c r="AA6" s="71" t="s">
        <v>41</v>
      </c>
      <c r="AB6" s="71"/>
      <c r="AC6" s="71"/>
      <c r="AD6" s="9"/>
    </row>
    <row r="7" spans="1:30" ht="18.75">
      <c r="A7" s="71" t="s">
        <v>16</v>
      </c>
      <c r="B7" s="71"/>
      <c r="C7" s="71"/>
      <c r="E7" s="72" t="s">
        <v>11</v>
      </c>
      <c r="F7" s="72"/>
      <c r="G7" s="72"/>
      <c r="H7" s="48"/>
      <c r="L7" s="72" t="s">
        <v>11</v>
      </c>
      <c r="M7" s="72"/>
      <c r="N7" s="72"/>
      <c r="O7" s="48"/>
      <c r="W7" s="71" t="s">
        <v>11</v>
      </c>
      <c r="X7" s="71"/>
      <c r="Y7" s="71"/>
      <c r="Z7" s="9"/>
      <c r="AA7" s="71" t="s">
        <v>11</v>
      </c>
      <c r="AB7" s="71"/>
      <c r="AC7" s="71"/>
      <c r="AD7" s="9"/>
    </row>
    <row r="8" spans="1:29" ht="18.75">
      <c r="A8" s="71" t="s">
        <v>26</v>
      </c>
      <c r="B8" s="71"/>
      <c r="C8" s="71"/>
      <c r="E8" s="72" t="s">
        <v>30</v>
      </c>
      <c r="F8" s="72"/>
      <c r="G8" s="72"/>
      <c r="L8" s="72" t="s">
        <v>30</v>
      </c>
      <c r="M8" s="72"/>
      <c r="N8" s="72"/>
      <c r="W8" s="71" t="s">
        <v>30</v>
      </c>
      <c r="X8" s="71"/>
      <c r="Y8" s="71"/>
      <c r="AA8" s="71" t="s">
        <v>30</v>
      </c>
      <c r="AB8" s="71"/>
      <c r="AC8" s="71"/>
    </row>
    <row r="9" spans="1:29" ht="12.75">
      <c r="A9" s="5"/>
      <c r="E9" s="64" t="s">
        <v>33</v>
      </c>
      <c r="F9" s="65"/>
      <c r="G9" s="65"/>
      <c r="H9" s="65"/>
      <c r="L9" s="62" t="s">
        <v>32</v>
      </c>
      <c r="M9" s="63"/>
      <c r="N9" s="63"/>
      <c r="W9" s="29" t="s">
        <v>34</v>
      </c>
      <c r="X9" s="30"/>
      <c r="Y9" s="30"/>
      <c r="AA9" s="39" t="s">
        <v>44</v>
      </c>
      <c r="AB9" s="30"/>
      <c r="AC9" s="30"/>
    </row>
    <row r="10" spans="1:29" ht="18.75">
      <c r="A10" s="2" t="s">
        <v>0</v>
      </c>
      <c r="B10" s="2" t="s">
        <v>3</v>
      </c>
      <c r="C10" s="2" t="s">
        <v>13</v>
      </c>
      <c r="E10" s="52" t="s">
        <v>0</v>
      </c>
      <c r="F10" s="52" t="s">
        <v>3</v>
      </c>
      <c r="G10" s="52" t="s">
        <v>13</v>
      </c>
      <c r="L10" s="52" t="s">
        <v>0</v>
      </c>
      <c r="M10" s="52" t="s">
        <v>3</v>
      </c>
      <c r="N10" s="52" t="s">
        <v>13</v>
      </c>
      <c r="W10" s="2" t="s">
        <v>0</v>
      </c>
      <c r="X10" s="2" t="s">
        <v>3</v>
      </c>
      <c r="Y10" s="2" t="s">
        <v>13</v>
      </c>
      <c r="AA10" s="2" t="s">
        <v>0</v>
      </c>
      <c r="AB10" s="2" t="s">
        <v>3</v>
      </c>
      <c r="AC10" s="2" t="s">
        <v>13</v>
      </c>
    </row>
    <row r="11" spans="1:29" ht="18.75">
      <c r="A11" s="2" t="s">
        <v>17</v>
      </c>
      <c r="B11" s="10" t="s">
        <v>12</v>
      </c>
      <c r="C11" s="10"/>
      <c r="E11" s="52" t="s">
        <v>17</v>
      </c>
      <c r="F11" s="53" t="s">
        <v>12</v>
      </c>
      <c r="G11" s="53"/>
      <c r="L11" s="52" t="s">
        <v>17</v>
      </c>
      <c r="M11" s="53" t="s">
        <v>12</v>
      </c>
      <c r="N11" s="53"/>
      <c r="W11" s="2" t="s">
        <v>17</v>
      </c>
      <c r="X11" s="10" t="s">
        <v>12</v>
      </c>
      <c r="Y11" s="10"/>
      <c r="AA11" s="2" t="s">
        <v>17</v>
      </c>
      <c r="AB11" s="10" t="s">
        <v>12</v>
      </c>
      <c r="AC11" s="10"/>
    </row>
    <row r="12" spans="1:29" ht="18.75">
      <c r="A12" s="2" t="s">
        <v>9</v>
      </c>
      <c r="B12" s="2">
        <v>0.5</v>
      </c>
      <c r="C12" s="7">
        <f>0.5*26.84</f>
        <v>13.42</v>
      </c>
      <c r="E12" s="52" t="s">
        <v>9</v>
      </c>
      <c r="F12" s="52">
        <v>0.25</v>
      </c>
      <c r="G12" s="54">
        <f>F12*22.23</f>
        <v>5.5575</v>
      </c>
      <c r="L12" s="52" t="s">
        <v>9</v>
      </c>
      <c r="M12" s="52">
        <v>0.25</v>
      </c>
      <c r="N12" s="54">
        <f>M12*22.23</f>
        <v>5.5575</v>
      </c>
      <c r="W12" s="2" t="s">
        <v>9</v>
      </c>
      <c r="X12" s="2">
        <v>0.25</v>
      </c>
      <c r="Y12" s="7">
        <f>X12*22.23</f>
        <v>5.5575</v>
      </c>
      <c r="AA12" s="2" t="s">
        <v>9</v>
      </c>
      <c r="AB12" s="2">
        <v>0.25</v>
      </c>
      <c r="AC12" s="7">
        <f>AB12*22.23</f>
        <v>5.5575</v>
      </c>
    </row>
    <row r="13" spans="1:29" ht="18.75">
      <c r="A13" s="1" t="s">
        <v>46</v>
      </c>
      <c r="B13" s="3">
        <v>22</v>
      </c>
      <c r="C13" s="4">
        <f>C12*22/100</f>
        <v>2.9524</v>
      </c>
      <c r="E13" s="55" t="s">
        <v>46</v>
      </c>
      <c r="F13" s="56">
        <v>22</v>
      </c>
      <c r="G13" s="57">
        <f>G12*22/100</f>
        <v>1.22265</v>
      </c>
      <c r="L13" s="55" t="s">
        <v>46</v>
      </c>
      <c r="M13" s="56">
        <v>22</v>
      </c>
      <c r="N13" s="57">
        <f>N12*22/100</f>
        <v>1.22265</v>
      </c>
      <c r="W13" s="1" t="s">
        <v>46</v>
      </c>
      <c r="X13" s="3">
        <v>22</v>
      </c>
      <c r="Y13" s="4">
        <f>Y12*22/100</f>
        <v>1.22265</v>
      </c>
      <c r="AA13" s="1" t="s">
        <v>46</v>
      </c>
      <c r="AB13" s="3">
        <v>22</v>
      </c>
      <c r="AC13" s="4">
        <f>AC12*22/100</f>
        <v>1.22265</v>
      </c>
    </row>
    <row r="14" spans="1:29" ht="18.75">
      <c r="A14" s="2" t="s">
        <v>19</v>
      </c>
      <c r="B14" s="2"/>
      <c r="C14" s="7">
        <f>29.33*3</f>
        <v>87.99</v>
      </c>
      <c r="E14" s="52" t="s">
        <v>18</v>
      </c>
      <c r="F14" s="52"/>
      <c r="G14" s="54">
        <v>87.99</v>
      </c>
      <c r="L14" s="52" t="s">
        <v>18</v>
      </c>
      <c r="M14" s="52"/>
      <c r="N14" s="54">
        <v>87.99</v>
      </c>
      <c r="W14" s="2" t="s">
        <v>18</v>
      </c>
      <c r="X14" s="2"/>
      <c r="Y14" s="7">
        <v>87.99</v>
      </c>
      <c r="AA14" s="2" t="s">
        <v>18</v>
      </c>
      <c r="AB14" s="2"/>
      <c r="AC14" s="7">
        <v>87.99</v>
      </c>
    </row>
    <row r="15" spans="1:29" ht="18.75">
      <c r="A15" s="1" t="s">
        <v>10</v>
      </c>
      <c r="B15" s="3"/>
      <c r="C15" s="4">
        <v>296.6</v>
      </c>
      <c r="E15" s="55" t="s">
        <v>10</v>
      </c>
      <c r="F15" s="56"/>
      <c r="G15" s="57">
        <v>115.395</v>
      </c>
      <c r="L15" s="55" t="s">
        <v>10</v>
      </c>
      <c r="M15" s="56"/>
      <c r="N15" s="57">
        <v>104.285</v>
      </c>
      <c r="W15" s="1" t="s">
        <v>10</v>
      </c>
      <c r="X15" s="3"/>
      <c r="Y15" s="4">
        <v>98.728</v>
      </c>
      <c r="AA15" s="1" t="s">
        <v>10</v>
      </c>
      <c r="AB15" s="3"/>
      <c r="AC15" s="4">
        <v>115.395</v>
      </c>
    </row>
    <row r="16" spans="1:29" ht="18.75">
      <c r="A16" s="3" t="s">
        <v>2</v>
      </c>
      <c r="B16" s="3">
        <v>117</v>
      </c>
      <c r="C16" s="4">
        <f>C12*117%</f>
        <v>15.7014</v>
      </c>
      <c r="E16" s="56" t="s">
        <v>2</v>
      </c>
      <c r="F16" s="56">
        <v>117</v>
      </c>
      <c r="G16" s="57">
        <f>G12*F16/100</f>
        <v>6.502275</v>
      </c>
      <c r="L16" s="56" t="s">
        <v>2</v>
      </c>
      <c r="M16" s="56">
        <v>117</v>
      </c>
      <c r="N16" s="57">
        <f>N12*M16/100</f>
        <v>6.502275</v>
      </c>
      <c r="W16" s="3" t="s">
        <v>2</v>
      </c>
      <c r="X16" s="3">
        <v>117</v>
      </c>
      <c r="Y16" s="4">
        <f>Y12*X16/100</f>
        <v>6.502275</v>
      </c>
      <c r="AA16" s="3" t="s">
        <v>2</v>
      </c>
      <c r="AB16" s="3">
        <v>117</v>
      </c>
      <c r="AC16" s="4">
        <f>AC12*AB16/100</f>
        <v>6.502275</v>
      </c>
    </row>
    <row r="17" spans="1:29" ht="18.75">
      <c r="A17" s="3" t="s">
        <v>4</v>
      </c>
      <c r="B17" s="3"/>
      <c r="C17" s="4">
        <f>SUM(C12:C16)</f>
        <v>416.6638</v>
      </c>
      <c r="E17" s="56" t="s">
        <v>4</v>
      </c>
      <c r="F17" s="56"/>
      <c r="G17" s="57">
        <f>SUM(G12:G16)</f>
        <v>216.66742499999998</v>
      </c>
      <c r="L17" s="56" t="s">
        <v>4</v>
      </c>
      <c r="M17" s="56"/>
      <c r="N17" s="57">
        <f>SUM(N12:N16)</f>
        <v>205.557425</v>
      </c>
      <c r="W17" s="3" t="s">
        <v>4</v>
      </c>
      <c r="X17" s="3"/>
      <c r="Y17" s="4">
        <f>SUM(Y12:Y16)</f>
        <v>200.000425</v>
      </c>
      <c r="AA17" s="3" t="s">
        <v>4</v>
      </c>
      <c r="AB17" s="3"/>
      <c r="AC17" s="4">
        <f>SUM(AC12:AC16)</f>
        <v>216.66742499999998</v>
      </c>
    </row>
    <row r="18" spans="1:29" ht="18.75">
      <c r="A18" s="3" t="s">
        <v>5</v>
      </c>
      <c r="B18" s="2">
        <v>20</v>
      </c>
      <c r="C18" s="4">
        <f>C17*20/100</f>
        <v>83.33276</v>
      </c>
      <c r="E18" s="56" t="s">
        <v>5</v>
      </c>
      <c r="F18" s="52">
        <v>20</v>
      </c>
      <c r="G18" s="57">
        <f>G17*20/100</f>
        <v>43.333485</v>
      </c>
      <c r="L18" s="56" t="s">
        <v>5</v>
      </c>
      <c r="M18" s="52">
        <v>20</v>
      </c>
      <c r="N18" s="57">
        <f>N17*20/100</f>
        <v>41.111485</v>
      </c>
      <c r="W18" s="3" t="s">
        <v>5</v>
      </c>
      <c r="X18" s="2">
        <v>20</v>
      </c>
      <c r="Y18" s="4">
        <f>Y17*20/100</f>
        <v>40.000085</v>
      </c>
      <c r="AA18" s="3" t="s">
        <v>5</v>
      </c>
      <c r="AB18" s="2">
        <v>20</v>
      </c>
      <c r="AC18" s="4">
        <f>AC17*20/100</f>
        <v>43.333485</v>
      </c>
    </row>
    <row r="19" spans="1:29" ht="18.75">
      <c r="A19" s="6" t="s">
        <v>6</v>
      </c>
      <c r="B19" s="6"/>
      <c r="C19" s="8">
        <f>C17+C18</f>
        <v>499.99656</v>
      </c>
      <c r="E19" s="60" t="s">
        <v>31</v>
      </c>
      <c r="F19" s="60"/>
      <c r="G19" s="61">
        <f>G12+G14+G13+G15+G16+G18</f>
        <v>260.00091</v>
      </c>
      <c r="L19" s="60" t="s">
        <v>6</v>
      </c>
      <c r="M19" s="60">
        <v>1.5</v>
      </c>
      <c r="N19" s="61">
        <f>(N17+N18)*1.5</f>
        <v>370.003365</v>
      </c>
      <c r="W19" s="6" t="s">
        <v>31</v>
      </c>
      <c r="X19" s="6">
        <v>1.75</v>
      </c>
      <c r="Y19" s="8">
        <f>(Y17+Y18)*1.75</f>
        <v>420.0008925</v>
      </c>
      <c r="AA19" s="6" t="s">
        <v>31</v>
      </c>
      <c r="AB19" s="6"/>
      <c r="AC19" s="8">
        <f>AC17+AC18</f>
        <v>260.00091</v>
      </c>
    </row>
    <row r="20" spans="1:29" ht="15">
      <c r="A20" s="28" t="s">
        <v>24</v>
      </c>
      <c r="B20" s="70" t="s">
        <v>56</v>
      </c>
      <c r="C20" s="70"/>
      <c r="E20" s="28" t="s">
        <v>24</v>
      </c>
      <c r="F20" s="70" t="s">
        <v>56</v>
      </c>
      <c r="G20" s="70"/>
      <c r="L20" s="28" t="s">
        <v>24</v>
      </c>
      <c r="M20" s="70" t="s">
        <v>56</v>
      </c>
      <c r="N20" s="70"/>
      <c r="W20" s="28" t="s">
        <v>24</v>
      </c>
      <c r="X20" s="70" t="s">
        <v>56</v>
      </c>
      <c r="Y20" s="70"/>
      <c r="AA20" s="28" t="s">
        <v>24</v>
      </c>
      <c r="AB20" s="70" t="s">
        <v>56</v>
      </c>
      <c r="AC20" s="70"/>
    </row>
    <row r="21" spans="1:29" ht="15">
      <c r="A21" s="66" t="s">
        <v>27</v>
      </c>
      <c r="B21" s="66"/>
      <c r="C21" s="66" t="s">
        <v>58</v>
      </c>
      <c r="E21" s="66" t="s">
        <v>27</v>
      </c>
      <c r="F21" s="66"/>
      <c r="G21" s="66" t="s">
        <v>59</v>
      </c>
      <c r="L21" s="66" t="s">
        <v>27</v>
      </c>
      <c r="M21" s="66"/>
      <c r="N21" s="66" t="s">
        <v>58</v>
      </c>
      <c r="W21" s="66" t="s">
        <v>27</v>
      </c>
      <c r="X21" s="66"/>
      <c r="Y21" s="66" t="s">
        <v>59</v>
      </c>
      <c r="AA21" s="66" t="s">
        <v>27</v>
      </c>
      <c r="AB21" s="66"/>
      <c r="AC21" s="66" t="s">
        <v>59</v>
      </c>
    </row>
    <row r="22" spans="1:2" ht="18.75">
      <c r="A22" s="12"/>
      <c r="B22" s="21"/>
    </row>
    <row r="23" spans="1:12" ht="12.75">
      <c r="A23" s="26"/>
      <c r="L23" s="59"/>
    </row>
  </sheetData>
  <sheetProtection/>
  <mergeCells count="25">
    <mergeCell ref="X20:Y20"/>
    <mergeCell ref="AB20:AC20"/>
    <mergeCell ref="AA5:AC5"/>
    <mergeCell ref="AA6:AC6"/>
    <mergeCell ref="AA7:AC7"/>
    <mergeCell ref="AA8:AC8"/>
    <mergeCell ref="W8:Y8"/>
    <mergeCell ref="W5:Y5"/>
    <mergeCell ref="A5:C5"/>
    <mergeCell ref="A6:C6"/>
    <mergeCell ref="A7:C7"/>
    <mergeCell ref="A8:C8"/>
    <mergeCell ref="L8:N8"/>
    <mergeCell ref="B20:C20"/>
    <mergeCell ref="F20:G20"/>
    <mergeCell ref="M20:N20"/>
    <mergeCell ref="E5:G5"/>
    <mergeCell ref="E6:G6"/>
    <mergeCell ref="L5:N5"/>
    <mergeCell ref="L6:N6"/>
    <mergeCell ref="W6:Y6"/>
    <mergeCell ref="L7:N7"/>
    <mergeCell ref="W7:Y7"/>
    <mergeCell ref="E8:G8"/>
    <mergeCell ref="E7:G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75"/>
  <sheetViews>
    <sheetView tabSelected="1" view="pageLayout" workbookViewId="0" topLeftCell="A1">
      <selection activeCell="C26" sqref="C26"/>
    </sheetView>
  </sheetViews>
  <sheetFormatPr defaultColWidth="9.00390625" defaultRowHeight="12.75"/>
  <cols>
    <col min="1" max="1" width="41.375" style="0" customWidth="1"/>
    <col min="2" max="2" width="12.375" style="0" customWidth="1"/>
    <col min="3" max="3" width="20.25390625" style="0" customWidth="1"/>
    <col min="4" max="4" width="9.125" style="0" customWidth="1"/>
    <col min="5" max="5" width="41.125" style="0" customWidth="1"/>
    <col min="6" max="6" width="14.875" style="0" customWidth="1"/>
    <col min="7" max="7" width="19.375" style="0" customWidth="1"/>
    <col min="8" max="8" width="13.75390625" style="0" customWidth="1"/>
    <col min="9" max="9" width="47.75390625" style="0" customWidth="1"/>
    <col min="10" max="10" width="14.00390625" style="0" customWidth="1"/>
    <col min="11" max="11" width="20.00390625" style="0" customWidth="1"/>
  </cols>
  <sheetData>
    <row r="1" spans="2:8" ht="18">
      <c r="B1" s="13" t="s">
        <v>14</v>
      </c>
      <c r="C1" s="13"/>
      <c r="E1" s="20"/>
      <c r="F1" s="13" t="s">
        <v>14</v>
      </c>
      <c r="G1" s="13"/>
      <c r="H1" s="67"/>
    </row>
    <row r="2" spans="2:8" ht="18">
      <c r="B2" s="13" t="s">
        <v>15</v>
      </c>
      <c r="C2" s="13"/>
      <c r="E2" s="20"/>
      <c r="F2" s="13" t="s">
        <v>15</v>
      </c>
      <c r="G2" s="13"/>
      <c r="H2" s="67"/>
    </row>
    <row r="3" spans="2:11" ht="18">
      <c r="B3" s="14"/>
      <c r="C3" s="13" t="s">
        <v>20</v>
      </c>
      <c r="E3" s="20"/>
      <c r="F3" s="14"/>
      <c r="G3" s="13" t="s">
        <v>20</v>
      </c>
      <c r="H3" s="67"/>
      <c r="I3" s="40"/>
      <c r="J3" s="41" t="s">
        <v>14</v>
      </c>
      <c r="K3" s="40"/>
    </row>
    <row r="4" spans="2:11" ht="18">
      <c r="B4" s="15"/>
      <c r="C4" s="13" t="s">
        <v>45</v>
      </c>
      <c r="E4" s="20"/>
      <c r="F4" s="15"/>
      <c r="G4" s="13" t="s">
        <v>45</v>
      </c>
      <c r="H4" s="67"/>
      <c r="I4" s="40"/>
      <c r="J4" s="41" t="s">
        <v>15</v>
      </c>
      <c r="K4" s="41"/>
    </row>
    <row r="5" spans="1:11" ht="18.75">
      <c r="A5" s="71" t="s">
        <v>7</v>
      </c>
      <c r="B5" s="71"/>
      <c r="C5" s="71"/>
      <c r="E5" s="75" t="s">
        <v>7</v>
      </c>
      <c r="F5" s="75"/>
      <c r="G5" s="75"/>
      <c r="H5" s="20"/>
      <c r="I5" s="40"/>
      <c r="J5" s="44"/>
      <c r="K5" s="41" t="s">
        <v>20</v>
      </c>
    </row>
    <row r="6" spans="1:11" ht="18.75">
      <c r="A6" s="71" t="s">
        <v>41</v>
      </c>
      <c r="B6" s="71"/>
      <c r="C6" s="71"/>
      <c r="E6" s="71" t="s">
        <v>41</v>
      </c>
      <c r="F6" s="71"/>
      <c r="G6" s="71"/>
      <c r="H6" s="20"/>
      <c r="I6" s="40"/>
      <c r="J6" s="46"/>
      <c r="K6" s="41" t="s">
        <v>45</v>
      </c>
    </row>
    <row r="7" spans="1:11" ht="18.75" customHeight="1">
      <c r="A7" s="71" t="s">
        <v>36</v>
      </c>
      <c r="B7" s="71"/>
      <c r="C7" s="71"/>
      <c r="E7" s="75" t="s">
        <v>8</v>
      </c>
      <c r="F7" s="75"/>
      <c r="G7" s="75"/>
      <c r="H7" s="20"/>
      <c r="I7" s="72" t="s">
        <v>7</v>
      </c>
      <c r="J7" s="72"/>
      <c r="K7" s="72"/>
    </row>
    <row r="8" spans="1:11" ht="18.75" customHeight="1">
      <c r="A8" s="71" t="s">
        <v>37</v>
      </c>
      <c r="B8" s="71"/>
      <c r="C8" s="71"/>
      <c r="E8" s="75" t="s">
        <v>23</v>
      </c>
      <c r="F8" s="75"/>
      <c r="G8" s="75"/>
      <c r="H8" s="20"/>
      <c r="I8" s="72" t="s">
        <v>70</v>
      </c>
      <c r="J8" s="72"/>
      <c r="K8" s="72"/>
    </row>
    <row r="9" spans="1:11" ht="18.75">
      <c r="A9" s="5"/>
      <c r="E9" s="25"/>
      <c r="F9" s="24"/>
      <c r="G9" s="24"/>
      <c r="H9" s="20"/>
      <c r="I9" s="72" t="s">
        <v>66</v>
      </c>
      <c r="J9" s="72"/>
      <c r="K9" s="72"/>
    </row>
    <row r="10" spans="1:11" ht="18.75">
      <c r="A10" s="2" t="s">
        <v>0</v>
      </c>
      <c r="B10" s="2" t="s">
        <v>3</v>
      </c>
      <c r="C10" s="2" t="s">
        <v>13</v>
      </c>
      <c r="E10" s="2" t="s">
        <v>0</v>
      </c>
      <c r="F10" s="2" t="s">
        <v>3</v>
      </c>
      <c r="G10" s="2" t="s">
        <v>13</v>
      </c>
      <c r="H10" s="20"/>
      <c r="I10" s="72"/>
      <c r="J10" s="72"/>
      <c r="K10" s="72"/>
    </row>
    <row r="11" spans="1:11" ht="18.75">
      <c r="A11" s="2" t="s">
        <v>17</v>
      </c>
      <c r="B11" s="10" t="s">
        <v>12</v>
      </c>
      <c r="C11" s="10"/>
      <c r="E11" s="2" t="s">
        <v>17</v>
      </c>
      <c r="F11" s="10" t="s">
        <v>12</v>
      </c>
      <c r="G11" s="10"/>
      <c r="H11" s="20"/>
      <c r="I11" s="50"/>
      <c r="J11" s="40"/>
      <c r="K11" s="40"/>
    </row>
    <row r="12" spans="1:11" ht="18.75">
      <c r="A12" s="2" t="s">
        <v>9</v>
      </c>
      <c r="B12" s="2">
        <v>0.25</v>
      </c>
      <c r="C12" s="7">
        <v>5.56</v>
      </c>
      <c r="E12" s="2" t="s">
        <v>9</v>
      </c>
      <c r="F12" s="2">
        <v>0.25</v>
      </c>
      <c r="G12" s="7">
        <f>F12*22.23</f>
        <v>5.5575</v>
      </c>
      <c r="H12" s="20"/>
      <c r="I12" s="52" t="s">
        <v>0</v>
      </c>
      <c r="J12" s="68" t="s">
        <v>63</v>
      </c>
      <c r="K12" s="52" t="s">
        <v>13</v>
      </c>
    </row>
    <row r="13" spans="1:11" ht="18.75">
      <c r="A13" s="1" t="s">
        <v>46</v>
      </c>
      <c r="B13" s="3">
        <v>22</v>
      </c>
      <c r="C13" s="4">
        <f>C12*22/100</f>
        <v>1.2231999999999998</v>
      </c>
      <c r="E13" s="1" t="s">
        <v>1</v>
      </c>
      <c r="F13" s="3">
        <v>22</v>
      </c>
      <c r="G13" s="4">
        <f>G12*22/100</f>
        <v>1.22265</v>
      </c>
      <c r="H13" s="20"/>
      <c r="I13" s="52" t="s">
        <v>64</v>
      </c>
      <c r="J13" s="53" t="s">
        <v>65</v>
      </c>
      <c r="K13" s="69">
        <v>12.5</v>
      </c>
    </row>
    <row r="14" spans="1:11" ht="18.75">
      <c r="A14" s="2" t="s">
        <v>19</v>
      </c>
      <c r="B14" s="2"/>
      <c r="C14" s="7">
        <f>29.33*3</f>
        <v>87.99</v>
      </c>
      <c r="E14" s="2" t="s">
        <v>22</v>
      </c>
      <c r="F14" s="2"/>
      <c r="G14" s="7">
        <v>87.99</v>
      </c>
      <c r="H14" s="20"/>
      <c r="I14" s="28" t="s">
        <v>24</v>
      </c>
      <c r="J14" s="70" t="s">
        <v>55</v>
      </c>
      <c r="K14" s="70"/>
    </row>
    <row r="15" spans="1:11" ht="18.75">
      <c r="A15" s="1" t="s">
        <v>10</v>
      </c>
      <c r="B15" s="3"/>
      <c r="C15" s="4">
        <v>273.724</v>
      </c>
      <c r="E15" s="11" t="s">
        <v>10</v>
      </c>
      <c r="F15" s="2"/>
      <c r="G15" s="7">
        <v>69.56</v>
      </c>
      <c r="H15" s="20"/>
      <c r="I15" s="59" t="s">
        <v>27</v>
      </c>
      <c r="J15" s="40"/>
      <c r="K15" s="40" t="s">
        <v>71</v>
      </c>
    </row>
    <row r="16" spans="1:8" ht="18.75">
      <c r="A16" s="3" t="s">
        <v>2</v>
      </c>
      <c r="B16" s="3">
        <v>117</v>
      </c>
      <c r="C16" s="4">
        <f>C12*117%</f>
        <v>6.505199999999999</v>
      </c>
      <c r="E16" s="3" t="s">
        <v>2</v>
      </c>
      <c r="F16" s="3">
        <v>117</v>
      </c>
      <c r="G16" s="4">
        <f>G12*117%</f>
        <v>6.502275</v>
      </c>
      <c r="H16" s="20"/>
    </row>
    <row r="17" spans="1:8" ht="18.75">
      <c r="A17" s="3" t="s">
        <v>4</v>
      </c>
      <c r="B17" s="3"/>
      <c r="C17" s="4">
        <f>SUM(C12:C16)</f>
        <v>375.00239999999997</v>
      </c>
      <c r="E17" s="3" t="s">
        <v>4</v>
      </c>
      <c r="F17" s="3"/>
      <c r="G17" s="4">
        <f>SUM(G12:G16)</f>
        <v>170.832425</v>
      </c>
      <c r="H17" s="20"/>
    </row>
    <row r="18" spans="1:8" ht="18.75">
      <c r="A18" s="3" t="s">
        <v>5</v>
      </c>
      <c r="B18" s="2">
        <v>20</v>
      </c>
      <c r="C18" s="4">
        <f>C17*20/100</f>
        <v>75.00047999999998</v>
      </c>
      <c r="E18" s="3" t="s">
        <v>5</v>
      </c>
      <c r="F18" s="2">
        <v>20</v>
      </c>
      <c r="G18" s="4">
        <f>G17*20/100</f>
        <v>34.166485</v>
      </c>
      <c r="H18" s="20"/>
    </row>
    <row r="19" spans="1:8" ht="18.75">
      <c r="A19" s="6" t="s">
        <v>6</v>
      </c>
      <c r="B19" s="6"/>
      <c r="C19" s="8">
        <f>C17+C18</f>
        <v>450.00287999999995</v>
      </c>
      <c r="E19" s="6" t="s">
        <v>6</v>
      </c>
      <c r="F19" s="6"/>
      <c r="G19" s="8">
        <f>G17+G18</f>
        <v>204.99891</v>
      </c>
      <c r="H19" s="20"/>
    </row>
    <row r="20" spans="1:8" ht="18">
      <c r="A20" s="28" t="s">
        <v>24</v>
      </c>
      <c r="B20" s="70" t="s">
        <v>56</v>
      </c>
      <c r="C20" s="70"/>
      <c r="E20" s="28" t="s">
        <v>24</v>
      </c>
      <c r="F20" s="70" t="s">
        <v>56</v>
      </c>
      <c r="G20" s="70"/>
      <c r="H20" s="20"/>
    </row>
    <row r="21" spans="1:8" ht="18">
      <c r="A21" s="66" t="s">
        <v>27</v>
      </c>
      <c r="B21" s="66"/>
      <c r="C21" s="66" t="s">
        <v>57</v>
      </c>
      <c r="E21" s="66" t="s">
        <v>27</v>
      </c>
      <c r="F21" s="66"/>
      <c r="G21" s="66" t="s">
        <v>60</v>
      </c>
      <c r="H21" s="20"/>
    </row>
    <row r="22" spans="1:6" ht="18.75">
      <c r="A22" s="12"/>
      <c r="B22" s="21"/>
      <c r="E22" s="12"/>
      <c r="F22" s="21"/>
    </row>
    <row r="52" spans="1:3" ht="18.75">
      <c r="A52" s="20"/>
      <c r="B52" s="21" t="s">
        <v>14</v>
      </c>
      <c r="C52" s="21"/>
    </row>
    <row r="53" spans="1:4" ht="18.75">
      <c r="A53" s="20"/>
      <c r="B53" s="21" t="s">
        <v>15</v>
      </c>
      <c r="C53" s="21"/>
      <c r="D53" s="20"/>
    </row>
    <row r="54" spans="1:4" ht="18.75">
      <c r="A54" s="20"/>
      <c r="B54" s="22"/>
      <c r="C54" s="21" t="s">
        <v>20</v>
      </c>
      <c r="D54" s="20"/>
    </row>
    <row r="55" spans="1:4" ht="18.75">
      <c r="A55" s="20"/>
      <c r="B55" s="18"/>
      <c r="C55" s="21" t="s">
        <v>38</v>
      </c>
      <c r="D55" s="20"/>
    </row>
    <row r="56" spans="1:4" ht="18.75">
      <c r="A56" s="75" t="s">
        <v>7</v>
      </c>
      <c r="B56" s="75"/>
      <c r="C56" s="75"/>
      <c r="D56" s="20"/>
    </row>
    <row r="57" spans="1:4" ht="18.75">
      <c r="A57" s="71" t="s">
        <v>41</v>
      </c>
      <c r="B57" s="71"/>
      <c r="C57" s="71"/>
      <c r="D57" s="20"/>
    </row>
    <row r="58" spans="1:4" ht="18.75">
      <c r="A58" s="75" t="s">
        <v>8</v>
      </c>
      <c r="B58" s="75"/>
      <c r="C58" s="75"/>
      <c r="D58" s="20"/>
    </row>
    <row r="59" spans="1:4" ht="18.75">
      <c r="A59" s="75" t="s">
        <v>23</v>
      </c>
      <c r="B59" s="75"/>
      <c r="C59" s="75"/>
      <c r="D59" s="20"/>
    </row>
    <row r="60" spans="1:4" ht="18.75">
      <c r="A60" s="25"/>
      <c r="B60" s="24"/>
      <c r="C60" s="24"/>
      <c r="D60" s="20"/>
    </row>
    <row r="61" spans="1:4" ht="18.75">
      <c r="A61" s="2" t="s">
        <v>0</v>
      </c>
      <c r="B61" s="2" t="s">
        <v>3</v>
      </c>
      <c r="C61" s="2" t="s">
        <v>13</v>
      </c>
      <c r="D61" s="20"/>
    </row>
    <row r="62" spans="1:4" ht="18.75">
      <c r="A62" s="2" t="s">
        <v>17</v>
      </c>
      <c r="B62" s="10" t="s">
        <v>12</v>
      </c>
      <c r="C62" s="10"/>
      <c r="D62" s="20"/>
    </row>
    <row r="63" spans="1:4" ht="18.75">
      <c r="A63" s="17"/>
      <c r="B63" s="18"/>
      <c r="C63" s="19"/>
      <c r="D63" s="20"/>
    </row>
    <row r="64" spans="1:4" ht="18.75">
      <c r="A64" s="2" t="s">
        <v>9</v>
      </c>
      <c r="B64" s="2">
        <v>0.25</v>
      </c>
      <c r="C64" s="7">
        <f>B64*22.23</f>
        <v>5.5575</v>
      </c>
      <c r="D64" s="20"/>
    </row>
    <row r="65" spans="1:4" ht="18.75">
      <c r="A65" s="2" t="s">
        <v>22</v>
      </c>
      <c r="B65" s="2"/>
      <c r="C65" s="7">
        <v>87.99</v>
      </c>
      <c r="D65" s="20"/>
    </row>
    <row r="66" spans="1:4" ht="18.75">
      <c r="A66" s="11" t="s">
        <v>10</v>
      </c>
      <c r="B66" s="2"/>
      <c r="C66" s="7">
        <v>27.9</v>
      </c>
      <c r="D66" s="20"/>
    </row>
    <row r="67" spans="1:4" ht="18.75">
      <c r="A67" s="1" t="s">
        <v>1</v>
      </c>
      <c r="B67" s="3">
        <v>22</v>
      </c>
      <c r="C67" s="4">
        <f>C64*22/100</f>
        <v>1.22265</v>
      </c>
      <c r="D67" s="20"/>
    </row>
    <row r="68" spans="1:4" ht="18.75">
      <c r="A68" s="3" t="s">
        <v>2</v>
      </c>
      <c r="B68" s="3">
        <v>117</v>
      </c>
      <c r="C68" s="4">
        <f>C64*117%</f>
        <v>6.502275</v>
      </c>
      <c r="D68" s="20"/>
    </row>
    <row r="69" spans="1:4" ht="18.75">
      <c r="A69" s="3" t="s">
        <v>4</v>
      </c>
      <c r="B69" s="3"/>
      <c r="C69" s="4">
        <f>SUM(C64:C68)</f>
        <v>129.172425</v>
      </c>
      <c r="D69" s="20"/>
    </row>
    <row r="70" spans="1:4" ht="18.75">
      <c r="A70" s="3" t="s">
        <v>5</v>
      </c>
      <c r="B70" s="2">
        <v>20</v>
      </c>
      <c r="C70" s="4">
        <f>C69*20/100</f>
        <v>25.834485</v>
      </c>
      <c r="D70" s="20"/>
    </row>
    <row r="71" spans="1:4" ht="18.75">
      <c r="A71" s="6" t="s">
        <v>6</v>
      </c>
      <c r="B71" s="6"/>
      <c r="C71" s="8">
        <v>155</v>
      </c>
      <c r="D71" s="20"/>
    </row>
    <row r="72" spans="1:4" ht="18">
      <c r="A72" s="20"/>
      <c r="B72" s="20"/>
      <c r="C72" s="20"/>
      <c r="D72" s="20"/>
    </row>
    <row r="73" spans="1:4" ht="18">
      <c r="A73" s="28" t="s">
        <v>24</v>
      </c>
      <c r="C73" s="27" t="s">
        <v>25</v>
      </c>
      <c r="D73" s="20"/>
    </row>
    <row r="74" spans="1:2" ht="18.75">
      <c r="A74" s="12"/>
      <c r="B74" s="21"/>
    </row>
    <row r="75" spans="1:3" ht="12.75">
      <c r="A75" s="26" t="s">
        <v>27</v>
      </c>
      <c r="C75" t="s">
        <v>28</v>
      </c>
    </row>
  </sheetData>
  <sheetProtection/>
  <mergeCells count="19">
    <mergeCell ref="I7:K7"/>
    <mergeCell ref="I8:K8"/>
    <mergeCell ref="I9:K9"/>
    <mergeCell ref="I10:K10"/>
    <mergeCell ref="J14:K14"/>
    <mergeCell ref="E5:G5"/>
    <mergeCell ref="E6:G6"/>
    <mergeCell ref="E7:G7"/>
    <mergeCell ref="E8:G8"/>
    <mergeCell ref="A59:C59"/>
    <mergeCell ref="A8:C8"/>
    <mergeCell ref="B20:C20"/>
    <mergeCell ref="F20:G20"/>
    <mergeCell ref="A5:C5"/>
    <mergeCell ref="A6:C6"/>
    <mergeCell ref="A7:C7"/>
    <mergeCell ref="A58:C58"/>
    <mergeCell ref="A57:C57"/>
    <mergeCell ref="A56:C5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econom</cp:lastModifiedBy>
  <cp:lastPrinted>2019-02-12T15:09:36Z</cp:lastPrinted>
  <dcterms:created xsi:type="dcterms:W3CDTF">2014-06-02T11:20:15Z</dcterms:created>
  <dcterms:modified xsi:type="dcterms:W3CDTF">2019-02-15T06:28:05Z</dcterms:modified>
  <cp:category/>
  <cp:version/>
  <cp:contentType/>
  <cp:contentStatus/>
</cp:coreProperties>
</file>